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<sst xmlns="http://schemas.openxmlformats.org/spreadsheetml/2006/main" count="6316" uniqueCount="2914">
  <si>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</si>
  <si>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</si>
  <si>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</si>
  <si>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</si>
  <si>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</si>
  <si>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</si>
  <si>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</si>
  <si>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</si>
  <si>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</si>
  <si>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</si>
  <si>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</si>
  <si>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</si>
  <si>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</si>
  <si>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</si>
  <si>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</si>
  <si>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</si>
  <si>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</si>
  <si>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</si>
  <si>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</si>
  <si>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</si>
  <si>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</si>
  <si>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</si>
  <si>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</si>
  <si>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</si>
  <si>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</si>
  <si>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</si>
  <si>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</si>
  <si>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</si>
  <si>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</si>
  <si>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</si>
  <si>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</si>
  <si>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</si>
  <si>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</si>
  <si>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</si>
  <si>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</si>
  <si>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</si>
  <si>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</si>
  <si>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</si>
  <si>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</si>
  <si>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</si>
  <si>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</si>
  <si>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</si>
  <si>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</si>
  <si>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</si>
  <si>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</si>
  <si>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</si>
  <si>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</si>
  <si>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</si>
  <si>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</si>
  <si>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</si>
  <si>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</si>
  <si>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</si>
  <si>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</si>
  <si>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</si>
  <si>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</si>
  <si>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</si>
  <si>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</si>
  <si>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</si>
  <si>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</si>
  <si>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</si>
  <si>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</si>
  <si>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</si>
  <si>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</si>
  <si>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</si>
  <si>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</si>
  <si>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</si>
  <si>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</si>
  <si>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</si>
  <si>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</si>
  <si>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</si>
  <si>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</si>
  <si>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</si>
  <si>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</si>
  <si>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</si>
  <si>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</si>
  <si>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</si>
  <si>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</si>
  <si>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</si>
  <si>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</si>
  <si>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</si>
  <si>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</si>
  <si>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</si>
  <si>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</si>
  <si>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</si>
  <si>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</si>
  <si>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</si>
  <si>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</si>
  <si>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</si>
  <si>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</si>
  <si>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</si>
  <si>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</si>
  <si>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</si>
  <si>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</si>
  <si>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</si>
  <si>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</si>
  <si>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</si>
  <si>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</si>
  <si>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</si>
  <si>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</si>
  <si>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</si>
  <si>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</si>
  <si>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</si>
  <si>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</si>
  <si>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</si>
  <si>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</si>
  <si>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</si>
  <si>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</si>
  <si>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</si>
  <si>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</si>
  <si>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</si>
  <si>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</si>
  <si>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</si>
  <si>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</si>
  <si>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</si>
  <si>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</si>
  <si>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</si>
  <si>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</si>
  <si>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</si>
  <si>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</si>
  <si>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</si>
  <si>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</si>
  <si>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</si>
  <si>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</si>
  <si>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</si>
  <si>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</si>
  <si>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</si>
  <si>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</si>
  <si>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</si>
  <si>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</si>
  <si>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</si>
  <si>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</si>
  <si>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</si>
  <si>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</si>
  <si>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</si>
  <si>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</si>
  <si>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</si>
  <si>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</si>
  <si>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</si>
  <si>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</si>
  <si>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</si>
  <si>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</si>
  <si>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</si>
  <si>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</si>
  <si>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</si>
  <si>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</si>
  <si>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</si>
  <si>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</si>
  <si>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</si>
  <si>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</si>
  <si>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</si>
  <si>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</si>
  <si>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</si>
  <si>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</si>
  <si>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</si>
  <si>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</si>
  <si>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</si>
  <si>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</si>
  <si>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</si>
  <si>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</si>
  <si>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</si>
  <si>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</si>
  <si>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</si>
  <si>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</si>
  <si>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</si>
  <si>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</si>
  <si>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</si>
  <si>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</si>
  <si>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</si>
  <si>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</si>
  <si>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</si>
  <si>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</si>
  <si>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</si>
  <si>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</si>
  <si>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</si>
  <si>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</si>
  <si>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</si>
  <si>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</si>
  <si>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</si>
  <si>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</si>
  <si>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</si>
  <si>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</si>
  <si>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</si>
  <si>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</si>
  <si>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</si>
  <si>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</si>
  <si>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</si>
  <si>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</si>
  <si>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</si>
  <si>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</si>
  <si>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</si>
  <si>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</si>
  <si>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</si>
  <si>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</si>
  <si>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</si>
  <si>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</si>
  <si>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</si>
  <si>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</si>
  <si>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</si>
  <si>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</si>
  <si>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</si>
  <si>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</si>
  <si>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</si>
  <si>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</si>
  <si>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</si>
  <si>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</si>
  <si>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</si>
  <si>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</si>
  <si>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</si>
  <si>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</si>
  <si>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</si>
  <si>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</si>
  <si>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</si>
  <si>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</si>
  <si>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</si>
  <si>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</si>
  <si>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</si>
  <si>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</si>
  <si>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</si>
  <si>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</si>
  <si>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</si>
  <si>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</si>
  <si>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</si>
  <si>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</si>
  <si>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</si>
  <si>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</si>
  <si>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</si>
  <si>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</si>
  <si>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</si>
  <si>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</si>
  <si>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</si>
  <si>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</si>
  <si>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</si>
  <si>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</si>
  <si>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</si>
  <si>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</si>
  <si>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</si>
  <si>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</si>
  <si>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</si>
  <si>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</si>
  <si>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</si>
  <si>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</si>
  <si>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</si>
  <si>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</si>
  <si>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</si>
  <si>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</si>
  <si>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</si>
  <si>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</si>
  <si>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</si>
  <si>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</si>
  <si>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</si>
  <si>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</si>
  <si>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</si>
  <si>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</si>
  <si>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</si>
  <si>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</si>
  <si>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</si>
  <si>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</si>
  <si>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</si>
  <si>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</si>
  <si>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</si>
  <si>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</si>
  <si>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</si>
  <si>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</si>
  <si>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</si>
  <si>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</si>
  <si>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</si>
  <si>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</si>
  <si>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</si>
  <si>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</si>
  <si>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</si>
  <si>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</si>
  <si>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</si>
  <si>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</si>
  <si>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</si>
  <si>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</si>
  <si>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</si>
  <si>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</si>
  <si>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</si>
  <si>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</si>
  <si>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</si>
  <si>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</si>
  <si>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</si>
  <si>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</si>
  <si>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</si>
  <si>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</si>
  <si>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</si>
  <si>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</si>
  <si>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</si>
  <si>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</si>
  <si>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</si>
  <si>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</si>
  <si>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</si>
  <si>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</si>
  <si>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</si>
  <si>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</si>
  <si>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</si>
  <si>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</si>
  <si>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</si>
  <si>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</si>
  <si>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</si>
  <si>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</si>
  <si>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</si>
  <si>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</si>
  <si>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</si>
  <si>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</si>
  <si>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</si>
  <si>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</si>
  <si>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</si>
  <si>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</si>
  <si>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</si>
  <si>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</si>
  <si>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</si>
  <si>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</si>
  <si>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</si>
  <si>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</si>
  <si>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</si>
  <si>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</si>
  <si>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</si>
  <si>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</si>
  <si>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</si>
  <si>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</si>
  <si>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</si>
  <si>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</si>
  <si>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</si>
  <si>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</si>
  <si>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</si>
  <si>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</si>
  <si>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</si>
  <si>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</si>
  <si>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</si>
  <si>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</si>
  <si>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</si>
  <si>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</si>
  <si>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</si>
  <si>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</si>
  <si>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</si>
  <si>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</si>
  <si>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</si>
  <si>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</si>
  <si>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</si>
  <si>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</si>
  <si>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</si>
  <si>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</si>
  <si>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</si>
  <si>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</si>
  <si>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</si>
  <si>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</si>
  <si>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</si>
  <si>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</si>
  <si>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</si>
  <si>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</si>
  <si>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</si>
  <si>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</si>
  <si>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</si>
  <si>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</si>
  <si>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</si>
  <si>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</si>
  <si>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</si>
  <si>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</si>
  <si>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</si>
  <si>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</si>
  <si>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</si>
  <si>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</si>
  <si>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</si>
  <si>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</si>
  <si>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</si>
  <si>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</si>
  <si>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</si>
  <si>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</si>
  <si>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</si>
  <si>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</si>
  <si>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</si>
  <si>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</si>
  <si>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</si>
  <si>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</si>
  <si>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</si>
  <si>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</si>
  <si>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</si>
  <si>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</si>
  <si>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</si>
  <si>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</si>
  <si>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</si>
  <si>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</si>
  <si>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</si>
  <si>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</si>
  <si>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</si>
  <si>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</si>
  <si>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</si>
  <si>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</si>
  <si>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</si>
  <si>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</si>
  <si>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</si>
  <si>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</si>
  <si>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</si>
  <si>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</si>
  <si>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</si>
  <si>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</si>
  <si>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</si>
  <si>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</si>
  <si>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</si>
  <si>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</si>
  <si>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</si>
  <si>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</si>
  <si>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</si>
  <si>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</si>
  <si>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</si>
  <si>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</si>
  <si>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</si>
  <si>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</si>
  <si>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</si>
  <si>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</si>
  <si>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</si>
  <si>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</si>
  <si>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</si>
  <si>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</si>
  <si>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</si>
  <si>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</si>
  <si>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</si>
  <si>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</si>
  <si>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</si>
  <si>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</si>
  <si>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</si>
  <si>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</si>
  <si>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</si>
  <si>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</si>
  <si>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</si>
  <si>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</si>
  <si>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</si>
  <si>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</si>
  <si>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</si>
  <si>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</si>
  <si>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</si>
  <si>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</si>
  <si>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</si>
  <si>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</si>
  <si>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</si>
  <si>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</si>
  <si>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</si>
  <si>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</si>
  <si>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</si>
  <si>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</si>
  <si>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</si>
  <si>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</si>
  <si>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</si>
  <si>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</si>
  <si>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</si>
  <si>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</si>
  <si>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</si>
  <si>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</si>
  <si>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</si>
  <si>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</si>
  <si>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</si>
  <si>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</si>
  <si>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</si>
  <si>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</si>
  <si>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</si>
  <si>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</si>
  <si>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</si>
  <si>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</si>
  <si>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</si>
  <si>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</si>
  <si>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</si>
  <si>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</si>
  <si>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</si>
  <si>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</si>
  <si>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</si>
  <si>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</si>
  <si>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</si>
  <si>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</si>
  <si>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</si>
  <si>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</si>
  <si>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</si>
  <si>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</si>
  <si>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</si>
  <si>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</si>
  <si>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</si>
  <si>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</si>
  <si>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</si>
  <si>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</si>
  <si>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</si>
  <si>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</si>
  <si>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</si>
  <si>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</si>
  <si>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</si>
  <si>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</si>
  <si>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</si>
  <si>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</si>
  <si>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</si>
  <si>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</si>
  <si>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</si>
  <si>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</si>
  <si>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</si>
  <si>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</si>
  <si>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</si>
  <si>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</si>
  <si>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</si>
  <si>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</si>
  <si>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</si>
  <si>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</si>
  <si>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</si>
  <si>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</si>
  <si>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</si>
  <si>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</si>
  <si>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</si>
  <si>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</si>
  <si>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</si>
  <si>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</si>
  <si>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</si>
  <si>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</si>
  <si>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</si>
  <si>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</si>
  <si>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</si>
  <si>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</si>
  <si>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</si>
  <si>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</si>
  <si>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</si>
  <si>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</si>
  <si>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</si>
  <si>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</si>
  <si>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</si>
  <si>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</si>
  <si>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</si>
  <si>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</si>
  <si>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</si>
  <si>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</si>
  <si>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</si>
  <si>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</si>
  <si>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</si>
  <si>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</si>
  <si>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</si>
  <si>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</si>
  <si>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</si>
  <si>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</si>
  <si>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</si>
  <si>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</si>
  <si>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</si>
  <si>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</si>
  <si>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</si>
  <si>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</si>
  <si>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</si>
  <si>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</si>
  <si>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</si>
  <si>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</si>
  <si>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</si>
  <si>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</si>
  <si>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</si>
  <si>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</si>
  <si>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</si>
  <si>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</si>
  <si>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</si>
  <si>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</si>
  <si>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</si>
  <si>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</si>
  <si>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</si>
  <si>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</si>
  <si>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</si>
  <si>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</si>
  <si>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</si>
  <si>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</si>
  <si>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</si>
  <si>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</si>
  <si>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</si>
  <si>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</si>
  <si>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</si>
  <si>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</si>
  <si>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</si>
  <si>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</si>
  <si>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</si>
  <si>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</si>
  <si>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</si>
  <si>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</si>
  <si>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</si>
  <si>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</si>
  <si>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</si>
  <si>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</si>
  <si>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</si>
  <si>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</si>
  <si>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</si>
  <si>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</si>
  <si>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</si>
  <si>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</si>
  <si>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</si>
  <si>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</si>
  <si>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</si>
  <si>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</si>
  <si>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</si>
  <si>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</si>
  <si>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</si>
  <si>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</si>
  <si>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</si>
  <si>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</si>
  <si>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</si>
  <si>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</si>
  <si>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</si>
  <si>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</si>
  <si>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</si>
  <si>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</si>
  <si>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</si>
  <si>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</si>
  <si>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</si>
  <si>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</si>
  <si>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</si>
  <si>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</si>
  <si>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</si>
  <si>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</si>
  <si>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</si>
  <si>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</si>
  <si>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</si>
  <si>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</si>
  <si>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</si>
  <si>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</si>
  <si>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</si>
  <si>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</si>
  <si>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</si>
  <si>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</si>
  <si>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</si>
  <si>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</si>
  <si>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</si>
  <si>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</si>
  <si>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</si>
  <si>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</si>
  <si>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</si>
  <si>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</si>
  <si>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</si>
  <si>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</si>
  <si>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</si>
  <si>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</si>
  <si>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</si>
  <si>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</si>
  <si>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</si>
  <si>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</si>
  <si>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</si>
  <si>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</si>
  <si>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</si>
  <si>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</si>
  <si>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</si>
  <si>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</si>
  <si>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</si>
  <si>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</si>
  <si>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</si>
  <si>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</si>
  <si>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</si>
  <si>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</si>
  <si>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</si>
  <si>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</si>
  <si>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</si>
  <si>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</si>
  <si>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</si>
  <si>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</si>
  <si>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</si>
  <si>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</si>
  <si>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</si>
  <si>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</si>
  <si>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</si>
  <si>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</si>
  <si>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</si>
  <si>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</si>
  <si>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</si>
  <si>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</si>
  <si>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</si>
  <si>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</si>
  <si>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</si>
  <si>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</si>
  <si>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</si>
  <si>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</si>
  <si>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</si>
  <si>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</si>
  <si>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</si>
  <si>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</si>
  <si>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</si>
  <si>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</si>
  <si>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</si>
  <si>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</si>
  <si>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</si>
  <si>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</si>
  <si>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</si>
  <si>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</si>
  <si>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</si>
  <si>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</si>
  <si>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</si>
  <si>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</si>
  <si>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</si>
  <si>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</si>
  <si>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</si>
  <si>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</si>
  <si>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</si>
  <si>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</si>
  <si>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</si>
  <si>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</si>
  <si>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</si>
  <si>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</si>
  <si>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</si>
  <si>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</si>
  <si>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</si>
  <si>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</si>
  <si>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</si>
  <si>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</si>
  <si>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</si>
  <si>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</si>
  <si>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</si>
  <si>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</si>
  <si>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</si>
  <si>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</si>
  <si>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</si>
  <si>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</si>
  <si>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</si>
  <si>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</si>
  <si>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</si>
  <si>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</si>
  <si>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</si>
  <si>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</si>
  <si>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</si>
  <si>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</si>
  <si>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</si>
  <si>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</si>
  <si>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</si>
  <si>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</si>
  <si>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</si>
  <si>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</si>
  <si>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</si>
  <si>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</si>
  <si>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</si>
  <si>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</si>
  <si>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</si>
  <si>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</si>
  <si>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</si>
  <si>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</si>
  <si>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</si>
  <si>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</si>
  <si>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</si>
  <si>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</si>
  <si>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</si>
  <si>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</si>
  <si>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</si>
  <si>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</si>
  <si>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</si>
  <si>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</si>
  <si>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</si>
  <si>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</si>
  <si>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</si>
  <si>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</si>
  <si>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</si>
  <si>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</si>
  <si>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</si>
  <si>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</si>
  <si>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</si>
  <si>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</si>
  <si>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</si>
  <si>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</si>
  <si>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</si>
  <si>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</si>
  <si>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</si>
  <si>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</si>
  <si>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</si>
  <si>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</si>
  <si>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</si>
  <si>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</si>
  <si>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</si>
  <si>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</si>
  <si>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</si>
  <si>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</si>
  <si>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</si>
  <si>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</si>
  <si>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</si>
  <si>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</si>
  <si>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</si>
  <si>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</si>
  <si>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</si>
  <si>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</si>
  <si>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</si>
  <si>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</si>
  <si>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</si>
  <si>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</si>
  <si>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</si>
  <si>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</si>
  <si>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</si>
  <si>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</si>
  <si>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</si>
  <si>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</si>
  <si>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</si>
  <si>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</si>
  <si>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</si>
  <si>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</si>
  <si>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</si>
  <si>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</si>
  <si>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</si>
  <si>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</si>
  <si>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</si>
  <si>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</si>
  <si>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</si>
  <si>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</si>
  <si>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</si>
  <si>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</si>
  <si>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</si>
  <si>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</si>
  <si>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</si>
  <si>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</si>
  <si>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</si>
  <si>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</si>
  <si>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</si>
  <si>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</si>
  <si>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</si>
  <si>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</si>
  <si>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</si>
  <si>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</si>
  <si>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</si>
  <si>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</si>
  <si>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</si>
  <si>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</si>
  <si>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</si>
  <si>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</si>
  <si>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</si>
  <si>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</si>
  <si>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</si>
  <si>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</si>
  <si>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</si>
  <si>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</si>
  <si>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</si>
  <si>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</si>
  <si>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</si>
  <si>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</si>
  <si>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</si>
  <si>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</si>
  <si>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</si>
  <si>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</si>
  <si>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</si>
  <si>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</si>
  <si>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</si>
  <si>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</si>
  <si>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</si>
  <si>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</si>
  <si>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</si>
  <si>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</si>
  <si>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</si>
  <si>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</si>
  <si>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</si>
  <si>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</si>
  <si>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</si>
  <si>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</si>
  <si>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</si>
  <si>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</si>
  <si>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</si>
  <si>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</si>
  <si>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</si>
  <si>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</si>
  <si>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</si>
  <si>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</si>
  <si>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</si>
  <si>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</si>
  <si>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</si>
  <si>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</si>
  <si>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</si>
  <si>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</si>
  <si>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</si>
  <si>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</si>
  <si>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</si>
  <si>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</si>
  <si>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</si>
  <si>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</si>
  <si>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</si>
  <si>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</si>
  <si>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</si>
  <si>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</si>
  <si>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</si>
  <si>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</si>
  <si>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</si>
  <si>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</si>
  <si>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</si>
  <si>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</si>
  <si>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</si>
  <si>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</si>
  <si>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</si>
  <si>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</si>
  <si>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</si>
  <si>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</si>
  <si>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</si>
  <si>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</si>
  <si>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</si>
  <si>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</si>
  <si>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</si>
  <si>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</si>
  <si>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</si>
  <si>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</si>
  <si>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</si>
  <si>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</si>
  <si>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</si>
  <si>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</si>
  <si>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</si>
  <si>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</si>
  <si>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</si>
  <si>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</si>
  <si>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</si>
  <si>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</si>
  <si>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</si>
  <si>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</si>
  <si>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</si>
  <si>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</si>
  <si>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</si>
  <si>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</si>
  <si>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</si>
  <si>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</si>
  <si>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</si>
  <si>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</si>
  <si>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</si>
  <si>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</si>
  <si>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</si>
  <si>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</si>
  <si>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</si>
  <si>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</si>
  <si>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</si>
  <si>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</si>
  <si>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</si>
  <si>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</si>
  <si>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</si>
  <si>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</si>
  <si>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</si>
  <si>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</si>
  <si>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</si>
  <si>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</si>
  <si>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</si>
  <si>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</si>
  <si>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</si>
  <si>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</si>
  <si>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</si>
  <si>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</si>
  <si>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</si>
  <si>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</si>
  <si>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</si>
  <si>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</si>
  <si>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</si>
  <si>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</si>
  <si>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</si>
  <si>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</si>
  <si>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</si>
  <si>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</si>
  <si>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</si>
  <si>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</si>
  <si>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</si>
  <si>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</si>
  <si>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</si>
  <si>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</si>
  <si>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</si>
  <si>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</si>
  <si>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</si>
  <si>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</si>
  <si>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</si>
  <si>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</si>
  <si>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</si>
  <si>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</si>
  <si>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</si>
  <si>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</si>
  <si>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</si>
  <si>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</si>
  <si>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</si>
  <si>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</si>
  <si>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</si>
  <si>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</si>
  <si>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</si>
  <si>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</si>
  <si>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</si>
  <si>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</si>
  <si>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</si>
  <si>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</si>
  <si>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</si>
  <si>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</si>
  <si>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</si>
  <si>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</si>
  <si>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</si>
  <si>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</si>
  <si>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</si>
  <si>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</si>
  <si>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</si>
  <si>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</si>
  <si>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</si>
  <si>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</si>
  <si>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</si>
  <si>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</si>
  <si>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</si>
  <si>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</si>
  <si>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</si>
  <si>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</si>
  <si>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</si>
  <si>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</si>
  <si>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</si>
  <si>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</si>
  <si>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</si>
  <si>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</si>
  <si>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</si>
  <si>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</si>
  <si>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</si>
  <si>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</si>
  <si>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</si>
  <si>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</si>
  <si>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</si>
  <si>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</si>
  <si>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</si>
  <si>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</si>
  <si>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</si>
  <si>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</si>
  <si>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</si>
  <si>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</si>
  <si>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</si>
  <si>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</si>
  <si>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</si>
  <si>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</si>
  <si>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</si>
  <si>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</si>
  <si>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</si>
  <si>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</si>
  <si>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</si>
  <si>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</si>
  <si>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</si>
  <si>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</si>
  <si>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</si>
  <si>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</si>
  <si>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</si>
  <si>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</si>
  <si>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</si>
  <si>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</si>
  <si>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</si>
  <si>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</si>
  <si>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</si>
  <si>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</si>
  <si>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</si>
  <si>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</si>
  <si>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</si>
  <si>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</si>
  <si>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</si>
  <si>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</si>
  <si>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</si>
  <si>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</si>
  <si>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</si>
  <si>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</si>
  <si>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</si>
  <si>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</si>
  <si>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</si>
  <si>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</si>
  <si>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</si>
  <si>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</si>
  <si>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</si>
  <si>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</si>
  <si>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</si>
  <si>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</si>
  <si>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</si>
  <si>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</si>
  <si>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</si>
  <si>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</si>
  <si>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</si>
  <si>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</si>
  <si>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</si>
  <si>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</si>
  <si>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</si>
  <si>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</si>
  <si>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</si>
  <si>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</si>
  <si>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</si>
  <si>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</si>
  <si>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</si>
  <si>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</si>
  <si>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</si>
  <si>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</si>
  <si>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</si>
  <si>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</si>
  <si>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</si>
  <si>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</si>
  <si>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</si>
  <si>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</si>
  <si>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</si>
  <si>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</si>
  <si>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</si>
  <si>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</si>
  <si>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</si>
  <si>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</si>
  <si>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</si>
  <si>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</si>
  <si>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</si>
  <si>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</si>
  <si>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</si>
  <si>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</si>
  <si>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</si>
  <si>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</si>
  <si>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</si>
  <si>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</si>
  <si>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</si>
  <si>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</si>
  <si>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</si>
  <si>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</si>
  <si>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</si>
  <si>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</si>
  <si>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</si>
  <si>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</si>
  <si>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</si>
  <si>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</si>
  <si>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</si>
  <si>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</si>
  <si>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</si>
  <si>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</si>
  <si>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</si>
  <si>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</si>
  <si>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</si>
  <si>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</si>
  <si>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</si>
  <si>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</si>
  <si>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</si>
  <si>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</si>
  <si>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</si>
  <si>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</si>
  <si>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</si>
  <si>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</si>
  <si>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</si>
  <si>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</si>
  <si>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</si>
  <si>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</si>
  <si>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</si>
  <si>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</si>
  <si>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</si>
  <si>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</si>
  <si>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</si>
  <si>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</si>
  <si>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</si>
  <si>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</si>
  <si>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</si>
  <si>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</si>
  <si>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</si>
  <si>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</si>
  <si>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</si>
  <si>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</si>
  <si>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</si>
  <si>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</si>
  <si>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</si>
  <si>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</si>
  <si>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</si>
  <si>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</si>
  <si>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</si>
  <si>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</si>
  <si>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</si>
  <si>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</si>
  <si>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</si>
  <si>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</si>
  <si>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</si>
  <si>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</si>
  <si>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</si>
  <si>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</si>
  <si>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</si>
  <si>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</si>
  <si>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</si>
  <si>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</si>
  <si>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</si>
  <si>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</si>
  <si>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</si>
  <si>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</si>
  <si>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</si>
  <si>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</si>
  <si>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</si>
  <si>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</si>
  <si>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</si>
  <si>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</si>
  <si>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</si>
  <si>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</si>
  <si>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</si>
  <si>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</si>
  <si>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</si>
  <si>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</si>
  <si>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</si>
  <si>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</si>
  <si>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</si>
  <si>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</si>
  <si>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</si>
  <si>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</si>
  <si>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</si>
  <si>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</si>
  <si>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</si>
  <si>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</si>
  <si>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</si>
  <si>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</si>
  <si>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</si>
  <si>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</si>
  <si>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</si>
  <si>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</si>
  <si>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</si>
  <si>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</si>
  <si>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</si>
  <si>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</si>
  <si>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</si>
  <si>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</si>
  <si>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</si>
  <si>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</si>
  <si>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</si>
  <si>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</si>
  <si>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</si>
  <si>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</si>
  <si>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</si>
  <si>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</si>
  <si>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</si>
  <si>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</si>
  <si>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</si>
  <si>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</si>
  <si>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</si>
  <si>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</si>
  <si>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</si>
  <si>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</si>
  <si>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</si>
  <si>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</si>
  <si>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</si>
  <si>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</si>
  <si>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</si>
  <si>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</si>
  <si>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</si>
  <si>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</si>
  <si>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</si>
  <si>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</si>
  <si>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</si>
  <si>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</si>
  <si>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</si>
  <si>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</si>
  <si>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</si>
  <si>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</si>
  <si>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</si>
  <si>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</si>
  <si>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</si>
  <si>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</si>
  <si>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</si>
  <si>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</si>
  <si>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</si>
  <si>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</si>
  <si>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</si>
  <si>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</si>
  <si>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</si>
  <si>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</si>
  <si>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</si>
  <si>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</si>
  <si>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</si>
  <si>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</si>
  <si>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</si>
  <si>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</si>
  <si>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</si>
  <si>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</si>
  <si>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</si>
  <si>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</si>
  <si>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</si>
  <si>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</si>
  <si>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</si>
  <si>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</si>
  <si>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</si>
  <si>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</si>
  <si>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</si>
  <si>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</si>
  <si>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</si>
  <si>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</si>
  <si>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</si>
  <si>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</si>
  <si>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</si>
  <si>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</si>
  <si>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</si>
  <si>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</si>
  <si>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</si>
  <si>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</si>
  <si>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</si>
  <si>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</si>
  <si>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</si>
  <si>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</si>
  <si>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</si>
  <si>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</si>
  <si>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</si>
  <si>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</si>
  <si>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</si>
  <si>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</si>
  <si>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</si>
  <si>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</si>
  <si>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</si>
  <si>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</si>
  <si>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</si>
  <si>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</si>
  <si>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</si>
  <si>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</si>
  <si>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</si>
  <si>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</si>
  <si>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</si>
  <si>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</si>
  <si>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</si>
  <si>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</si>
  <si>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</si>
  <si>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</si>
  <si>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</si>
  <si>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</si>
  <si>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</si>
  <si>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</si>
  <si>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</si>
  <si>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</si>
  <si>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</si>
  <si>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</si>
  <si>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</si>
  <si>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</si>
  <si>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</si>
  <si>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</si>
  <si>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</si>
  <si>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</si>
  <si>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</si>
  <si>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</si>
  <si>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</si>
  <si>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</si>
  <si>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</si>
  <si>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</si>
  <si>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</si>
  <si>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</si>
  <si>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</si>
  <si>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</si>
  <si>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</si>
  <si>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</si>
  <si>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</si>
  <si>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</si>
  <si>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</si>
  <si>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</si>
  <si>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</si>
  <si>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</si>
  <si>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</si>
  <si>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</si>
  <si>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</si>
  <si>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</si>
  <si>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</si>
  <si>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</si>
  <si>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</si>
  <si>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</si>
  <si>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</si>
  <si>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</si>
  <si>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</si>
  <si>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</si>
  <si>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</si>
  <si>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</si>
  <si>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</si>
  <si>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</si>
  <si>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</si>
  <si>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</si>
  <si>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</si>
  <si>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</si>
  <si>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</si>
  <si>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</si>
  <si>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</si>
  <si>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</si>
  <si>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</si>
  <si>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</si>
  <si>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</si>
  <si>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</si>
  <si>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</si>
  <si>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</si>
  <si>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</si>
  <si>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</si>
  <si>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</si>
  <si>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</si>
  <si>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</si>
  <si>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</si>
  <si>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</si>
  <si>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</si>
  <si>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</si>
  <si>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</si>
  <si>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</si>
  <si>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</si>
  <si>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</si>
  <si>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</si>
  <si>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</si>
  <si>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</si>
  <si>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</si>
  <si>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</si>
  <si>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</si>
  <si>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</si>
  <si>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</si>
  <si>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</si>
  <si>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</si>
  <si>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</si>
  <si>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</si>
  <si>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</si>
  <si>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</si>
  <si>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</si>
  <si>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</si>
  <si>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</si>
  <si>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</si>
  <si>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</si>
  <si>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</si>
  <si>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</si>
  <si>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</si>
  <si>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</si>
  <si>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</si>
  <si>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</si>
  <si>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</si>
  <si>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</si>
  <si>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</si>
  <si>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</si>
  <si>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</si>
  <si>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</si>
  <si>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</si>
  <si>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</si>
  <si>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</si>
  <si>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</si>
  <si>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</si>
  <si>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</si>
  <si>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</si>
  <si>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</si>
  <si>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</si>
  <si>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</si>
  <si>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</si>
  <si>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</si>
  <si>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</si>
  <si>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</si>
  <si>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</si>
  <si>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</si>
  <si>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</si>
  <si>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</si>
  <si>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</si>
  <si>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</si>
  <si>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</si>
  <si>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</si>
  <si>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</si>
  <si>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</si>
  <si>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</si>
  <si>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</si>
  <si>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</si>
  <si>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</si>
  <si>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</si>
  <si>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</si>
  <si>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</si>
  <si>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</si>
  <si>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</si>
  <si>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</si>
  <si>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</si>
  <si>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</si>
  <si>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</si>
  <si>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</si>
  <si>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</si>
  <si>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</si>
  <si>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</si>
  <si>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</si>
  <si>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</si>
  <si>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</si>
  <si>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</si>
  <si>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</si>
  <si>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</si>
  <si>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</si>
  <si>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</si>
  <si>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</si>
  <si>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</si>
  <si>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</si>
  <si>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</si>
  <si>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</si>
  <si>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</si>
  <si>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</si>
  <si>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</si>
  <si>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</si>
  <si>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</si>
  <si>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</si>
  <si>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</si>
  <si>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</si>
  <si>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</si>
  <si>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</si>
  <si>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</si>
  <si>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</si>
  <si>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</si>
  <si>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</si>
  <si>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</si>
  <si>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</si>
  <si>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</si>
  <si>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</si>
  <si>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</si>
  <si>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</si>
  <si>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</si>
  <si>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</si>
  <si>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</si>
  <si>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</si>
  <si>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</si>
  <si>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</si>
  <si>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</si>
  <si>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</si>
  <si>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</si>
  <si>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</si>
  <si>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</si>
  <si>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</si>
  <si>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</si>
  <si>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</si>
  <si>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</si>
  <si>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</si>
  <si>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</si>
  <si>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</si>
  <si>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</si>
  <si>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</si>
  <si>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</si>
  <si>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</si>
  <si>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</si>
  <si>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</si>
  <si>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</si>
  <si>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</si>
  <si>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</si>
  <si>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</si>
  <si>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</si>
  <si>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</si>
  <si>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</si>
  <si>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</si>
  <si>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</si>
  <si>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</si>
  <si>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</si>
  <si>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</si>
  <si>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</si>
  <si>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</si>
  <si>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</si>
  <si>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</si>
  <si>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</si>
  <si>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</si>
  <si>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</si>
  <si>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</si>
  <si>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</si>
  <si>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</si>
  <si>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</si>
  <si>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</si>
  <si>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</si>
  <si>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</si>
  <si>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</si>
  <si>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</si>
  <si>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</si>
  <si>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</si>
  <si>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</si>
  <si>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</si>
  <si>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</si>
  <si>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</si>
  <si>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</si>
  <si>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</si>
  <si>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</si>
  <si>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</si>
  <si>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</si>
  <si>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</si>
  <si>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</si>
  <si>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</si>
  <si>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</si>
  <si>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</si>
  <si>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</si>
  <si>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</si>
  <si>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</si>
  <si>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</si>
  <si>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</si>
  <si>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</si>
  <si>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</si>
  <si>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</si>
  <si>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</si>
  <si>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</si>
  <si>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</si>
  <si>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</si>
  <si>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</si>
  <si>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</si>
  <si>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</si>
  <si>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</si>
  <si>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</si>
  <si>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</si>
  <si>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</si>
  <si>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</si>
  <si>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</si>
  <si>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</si>
  <si>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</si>
  <si>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</si>
  <si>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</si>
  <si>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</si>
  <si>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</si>
  <si>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</si>
  <si>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</si>
  <si>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</si>
  <si>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</si>
  <si>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</si>
  <si>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</si>
  <si>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</si>
  <si>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</si>
  <si>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</si>
  <si>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</si>
  <si>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</si>
  <si>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</si>
  <si>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</si>
  <si>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</si>
  <si>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</si>
  <si>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</si>
  <si>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</si>
  <si>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</si>
  <si>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</si>
  <si>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</si>
  <si>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</si>
  <si>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</si>
  <si>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</si>
  <si>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</si>
  <si>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</si>
  <si>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</si>
  <si>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</si>
  <si>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</si>
  <si>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</si>
  <si>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</si>
  <si>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</si>
  <si>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</si>
  <si>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</si>
  <si>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</si>
  <si>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</si>
  <si>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</si>
  <si>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</si>
  <si>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</si>
  <si>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</si>
  <si>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</si>
  <si>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</si>
  <si>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</si>
  <si>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</si>
  <si>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</si>
  <si>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</si>
  <si>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</si>
  <si>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</si>
  <si>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</si>
  <si>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</si>
  <si>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</si>
  <si>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</si>
  <si>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</si>
  <si>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</si>
  <si>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</si>
  <si>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</si>
  <si>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</si>
  <si>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</si>
  <si>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</si>
  <si>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</si>
  <si>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</si>
  <si>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</si>
  <si>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</si>
  <si>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</si>
  <si>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</si>
  <si>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</si>
  <si>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</si>
  <si>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</si>
  <si>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</si>
  <si>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</si>
  <si>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</si>
  <si>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</si>
  <si>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</si>
  <si>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</si>
  <si>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</si>
  <si>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</si>
  <si>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</si>
  <si>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</si>
  <si>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</si>
  <si>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</si>
  <si>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</si>
  <si>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</si>
  <si>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</si>
  <si>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</si>
  <si>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</si>
  <si>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</si>
  <si>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</si>
  <si>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</si>
  <si>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</si>
  <si>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</si>
  <si>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</si>
  <si>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</si>
  <si>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</si>
  <si>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</si>
  <si>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</si>
  <si>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</si>
  <si>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</si>
  <si>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</si>
  <si>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</si>
  <si>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</si>
  <si>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</si>
  <si>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</si>
  <si>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</si>
  <si>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</si>
  <si>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</si>
  <si>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</si>
  <si>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</si>
  <si>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</si>
  <si>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</si>
  <si>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</si>
  <si>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</si>
  <si>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</si>
  <si>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</si>
  <si>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</si>
  <si>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</si>
  <si>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</si>
  <si>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</si>
  <si>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</si>
  <si>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</si>
  <si>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</si>
  <si>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</si>
  <si>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</si>
  <si>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</si>
  <si>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</si>
  <si>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</si>
  <si>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</si>
  <si>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</si>
  <si>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</si>
  <si>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</si>
  <si>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</si>
  <si>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</si>
  <si>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</si>
  <si>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</si>
  <si>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</si>
  <si>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</si>
  <si>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</si>
  <si>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</si>
  <si>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</si>
  <si>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</si>
  <si>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</si>
  <si>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</si>
  <si>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</si>
  <si>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</si>
  <si>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</si>
  <si>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</si>
  <si>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</si>
  <si>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</si>
  <si>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</si>
  <si>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</si>
  <si>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</si>
  <si>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</si>
  <si>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</si>
  <si>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</si>
  <si>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</si>
  <si>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</si>
  <si>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</si>
  <si>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</si>
  <si>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</si>
  <si>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</si>
  <si>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</si>
  <si>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</si>
  <si>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</si>
  <si>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</si>
  <si>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</si>
  <si>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</si>
  <si>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</si>
  <si>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</si>
  <si>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</si>
  <si>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</si>
  <si>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</si>
  <si>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</si>
  <si>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</si>
  <si>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</si>
  <si>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</si>
  <si>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</si>
  <si>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</si>
  <si>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</si>
  <si>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</si>
  <si>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</si>
  <si>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</si>
  <si>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</si>
  <si>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</si>
  <si>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</si>
  <si>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</si>
  <si>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</si>
  <si>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</si>
  <si>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</si>
  <si>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</si>
  <si>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</si>
  <si>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</si>
  <si>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</si>
  <si>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</si>
  <si>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</si>
  <si>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</si>
  <si>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</si>
  <si>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</si>
  <si>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</si>
  <si>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</si>
  <si>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</si>
  <si>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</si>
  <si>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</si>
  <si>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</si>
  <si>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</si>
  <si>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</si>
  <si>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</si>
  <si>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</si>
  <si>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</si>
  <si>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</si>
  <si>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</si>
  <si>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</si>
  <si>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</si>
  <si>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</si>
  <si>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</si>
  <si>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</si>
  <si>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</si>
  <si>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</si>
  <si>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</si>
  <si>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</si>
  <si>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</si>
  <si>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</si>
  <si>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</si>
  <si>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</si>
  <si>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</si>
  <si>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</si>
  <si>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</si>
  <si>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</si>
  <si>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</si>
  <si>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</si>
  <si>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</si>
  <si>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</si>
  <si>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</si>
  <si>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</si>
  <si>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</si>
  <si>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</si>
  <si>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</si>
  <si>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</si>
  <si>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</si>
  <si>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</si>
  <si>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</si>
  <si>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</si>
  <si>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</si>
  <si>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</si>
  <si>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</si>
  <si>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</si>
  <si>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</si>
  <si>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</si>
  <si>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</si>
  <si>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</si>
  <si>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</si>
  <si>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</si>
  <si>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</si>
  <si>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</si>
  <si>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</si>
  <si>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</si>
  <si>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</si>
  <si>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</si>
  <si>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</si>
  <si>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</si>
  <si>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</si>
  <si>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</si>
  <si>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</si>
  <si>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</si>
  <si>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</si>
  <si>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</si>
  <si>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</si>
  <si>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</si>
  <si>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</si>
  <si>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</si>
  <si>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</si>
  <si>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</si>
  <si>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</si>
  <si>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</si>
  <si>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</si>
  <si>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</si>
  <si>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</si>
  <si>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</si>
  <si>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</si>
  <si>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</si>
  <si>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</si>
  <si>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</si>
  <si>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</si>
  <si>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</si>
  <si>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</si>
  <si>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</si>
  <si>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</si>
  <si>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</si>
  <si>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</si>
  <si>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</si>
  <si>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</si>
  <si>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</si>
  <si>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</si>
  <si>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</si>
  <si>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</si>
  <si>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</si>
  <si>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</si>
  <si>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</si>
  <si>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</si>
  <si>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</si>
  <si>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</si>
  <si>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</si>
  <si>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</si>
  <si>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</si>
  <si>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</si>
  <si>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</si>
  <si>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</si>
  <si>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</si>
  <si>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</si>
  <si>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</si>
  <si>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</si>
  <si>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</si>
  <si>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</si>
  <si>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</si>
  <si>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</si>
  <si>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</si>
  <si>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</si>
  <si>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</si>
  <si>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</si>
  <si>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</si>
  <si>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</si>
  <si>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</si>
  <si>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</si>
  <si>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</si>
  <si>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</si>
  <si>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</si>
  <si>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</si>
  <si>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</si>
  <si>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</si>
  <si>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</si>
  <si>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</si>
  <si>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</si>
  <si>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</si>
  <si>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</si>
  <si>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</si>
  <si>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</si>
  <si>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</si>
  <si>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</si>
  <si>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</si>
  <si>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</si>
  <si>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</si>
  <si>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</si>
  <si>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</si>
  <si>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</si>
  <si>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</si>
  <si>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</si>
  <si>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</si>
  <si>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</si>
  <si>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</si>
  <si>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</si>
  <si>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</si>
  <si>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</si>
  <si>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</si>
  <si>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</si>
  <si>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</si>
  <si>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</si>
  <si>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</si>
  <si>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</si>
  <si>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</si>
  <si>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</si>
  <si>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</si>
  <si>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</si>
  <si>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</si>
  <si>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</si>
  <si>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</si>
  <si>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</si>
  <si>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</si>
  <si>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</si>
  <si>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</si>
  <si>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</si>
  <si>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</si>
  <si>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</si>
  <si>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</si>
  <si>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</si>
  <si>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</si>
  <si>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</si>
  <si>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</si>
  <si>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</si>
  <si>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</si>
  <si>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</si>
  <si>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</si>
  <si>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</si>
  <si>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</si>
  <si>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</si>
  <si>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</si>
  <si>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</si>
  <si>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</si>
  <si>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</si>
  <si>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</si>
  <si>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</si>
  <si>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</si>
  <si>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</si>
  <si>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</si>
  <si>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</si>
  <si>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</si>
  <si>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</si>
  <si>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</si>
  <si>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</si>
  <si>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</si>
  <si>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</si>
  <si>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</si>
  <si>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</si>
  <si>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</si>
  <si>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</si>
  <si>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</si>
  <si>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</si>
  <si>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</si>
  <si>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</si>
  <si>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</si>
  <si>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</si>
  <si>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</si>
  <si>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</si>
  <si>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</si>
  <si>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</si>
  <si>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</si>
  <si>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</si>
  <si>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</si>
  <si>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</si>
  <si>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</si>
  <si>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</si>
  <si>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</si>
  <si>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</si>
  <si>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</si>
  <si>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</si>
  <si>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</si>
  <si>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</si>
  <si>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</si>
  <si>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</si>
  <si>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</si>
  <si>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</si>
  <si>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</si>
  <si>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</si>
  <si>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</si>
  <si>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</si>
  <si>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</si>
  <si>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</si>
  <si>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</si>
  <si>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</si>
  <si>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</si>
  <si>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</si>
  <si>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</si>
  <si>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</si>
  <si>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</si>
  <si>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</si>
  <si>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</si>
  <si>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</si>
  <si>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</si>
  <si>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</si>
  <si>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</si>
  <si>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</si>
  <si>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</si>
  <si>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</si>
  <si>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</si>
  <si>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</si>
  <si>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</si>
  <si>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</si>
  <si>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</si>
  <si>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</si>
  <si>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</si>
  <si>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</si>
  <si>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</si>
  <si>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</si>
  <si>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</si>
  <si>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</si>
  <si>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</si>
  <si>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</si>
  <si>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</si>
  <si>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</si>
  <si>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</si>
  <si>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</si>
  <si>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</si>
  <si>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</si>
  <si>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</si>
  <si>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</si>
  <si>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</si>
  <si>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</si>
  <si>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</si>
  <si>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</si>
  <si>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</si>
  <si>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</si>
  <si>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</si>
  <si>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</si>
  <si>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</si>
  <si>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</si>
  <si>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</si>
  <si>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</si>
  <si>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</si>
  <si>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</si>
  <si>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</si>
  <si>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</si>
  <si>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</si>
  <si>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</si>
  <si>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</si>
  <si>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</si>
  <si>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</si>
  <si>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</si>
  <si>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</si>
  <si>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</si>
  <si>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</si>
  <si>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</si>
  <si>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</si>
  <si>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</si>
  <si>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</si>
  <si>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</si>
  <si>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</si>
  <si>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</si>
  <si>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</si>
  <si>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</si>
  <si>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</si>
  <si>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</si>
  <si>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</si>
  <si>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</si>
  <si>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</si>
  <si>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</si>
  <si>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</si>
  <si>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</si>
  <si>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</si>
  <si>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</si>
  <si>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</si>
  <si>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</si>
  <si>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</si>
  <si>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</si>
  <si>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</si>
  <si>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</si>
  <si>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</si>
  <si>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</si>
  <si>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</si>
  <si>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</si>
  <si>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</si>
  <si>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</si>
  <si>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</si>
  <si>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</si>
  <si>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</si>
  <si>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</si>
  <si>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</si>
  <si>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</si>
  <si>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</si>
  <si>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</si>
  <si>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</si>
  <si>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</si>
  <si>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</si>
  <si>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</si>
  <si>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</si>
  <si>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</si>
  <si>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</si>
  <si>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</si>
  <si>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</si>
  <si>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</si>
  <si>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</si>
  <si>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</si>
  <si>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</si>
  <si>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</si>
  <si>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</si>
  <si>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</si>
  <si>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</si>
  <si>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</si>
  <si>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</si>
  <si>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</si>
  <si>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</si>
  <si>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</si>
  <si>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</si>
  <si>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</si>
  <si>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</si>
  <si>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</si>
  <si>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</si>
  <si>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</si>
  <si>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</si>
  <si>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</si>
  <si>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</si>
  <si>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</si>
  <si>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</si>
  <si>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</si>
  <si>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</si>
  <si>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</si>
  <si>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</si>
  <si>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</si>
  <si>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</si>
  <si>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</si>
  <si>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</si>
  <si>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</si>
  <si>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</si>
  <si>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</si>
  <si>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</si>
  <si>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</si>
  <si>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</si>
  <si>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</si>
  <si>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</si>
  <si>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</si>
  <si>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</si>
  <si>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</si>
  <si>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</si>
  <si>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</si>
  <si>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</si>
  <si>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</si>
  <si>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</si>
  <si>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</si>
  <si>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</si>
  <si>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</si>
  <si>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</si>
  <si>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</si>
  <si>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</si>
  <si>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</si>
  <si>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</si>
  <si>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</si>
  <si>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</si>
  <si>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</si>
  <si>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</si>
  <si>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</si>
  <si>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</si>
  <si>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</si>
  <si>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</si>
  <si>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</si>
  <si>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</si>
  <si>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</si>
  <si>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</si>
  <si>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</si>
  <si>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</si>
  <si>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</si>
  <si>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</si>
  <si>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</si>
  <si>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</si>
  <si>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</si>
  <si>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</si>
  <si>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</si>
  <si>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</si>
  <si>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</si>
  <si>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</si>
  <si>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</si>
  <si>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</si>
  <si>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</si>
  <si>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</si>
  <si>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</si>
  <si>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</si>
  <si>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</si>
  <si>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</si>
  <si>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</si>
  <si>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</si>
  <si>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</si>
  <si>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</si>
  <si>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</si>
  <si>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</si>
  <si>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</si>
  <si>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</si>
  <si>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</si>
  <si>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</si>
  <si>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</si>
  <si>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</si>
  <si>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</si>
  <si>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</si>
  <si>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</si>
  <si>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</si>
  <si>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</si>
  <si>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</si>
  <si>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</si>
  <si>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</si>
  <si>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</si>
  <si>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</si>
  <si>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</si>
  <si>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</si>
  <si>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</si>
  <si>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</si>
  <si>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</si>
  <si>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</si>
  <si>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</si>
  <si>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</si>
  <si>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</si>
  <si>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</si>
  <si>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</si>
  <si>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</si>
  <si>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</si>
  <si>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</si>
  <si>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</si>
  <si>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</si>
  <si>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</si>
  <si>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</si>
  <si>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</si>
  <si>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</si>
  <si>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</si>
  <si>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</si>
  <si>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</si>
  <si>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</si>
  <si>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</si>
  <si>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</si>
  <si>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</si>
  <si>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</si>
  <si>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</si>
  <si>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</si>
  <si>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</si>
  <si>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</si>
  <si>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</si>
  <si>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</si>
  <si>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</si>
  <si>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</si>
  <si>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</si>
  <si>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</si>
  <si>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</si>
  <si>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</si>
  <si>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</si>
  <si>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</si>
  <si>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</si>
  <si>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</si>
  <si>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</si>
  <si>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</si>
  <si>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</si>
  <si>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</si>
  <si>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</si>
  <si>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</si>
  <si>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</si>
  <si>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</si>
  <si>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</si>
  <si>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</si>
  <si>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</si>
  <si>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</si>
  <si>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</si>
  <si>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</si>
  <si>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</si>
  <si>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</si>
  <si>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</si>
  <si>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</si>
  <si>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</si>
  <si>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</si>
  <si>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</si>
  <si>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</si>
  <si>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</si>
  <si>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</si>
  <si>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</si>
  <si>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</si>
  <si>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</si>
  <si>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</si>
  <si>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</si>
  <si>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</si>
  <si>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</si>
  <si>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</si>
  <si>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</si>
  <si>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</si>
  <si>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</si>
  <si>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</si>
  <si>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</si>
  <si>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</si>
  <si>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</si>
  <si>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</si>
  <si>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</si>
  <si>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</si>
  <si>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</si>
  <si>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</si>
  <si>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</si>
  <si>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</si>
  <si>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</si>
  <si>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</si>
  <si>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</si>
  <si>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</si>
  <si>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</si>
  <si>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</si>
  <si>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</si>
  <si>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</si>
  <si>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</si>
  <si>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</si>
  <si>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</si>
  <si>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</si>
  <si>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</si>
  <si>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</si>
  <si>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</si>
  <si>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</si>
  <si>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</si>
  <si>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</si>
  <si>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</si>
  <si>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</si>
  <si>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</si>
  <si>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</si>
  <si>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</si>
  <si>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</si>
  <si>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</si>
  <si>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</si>
  <si>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</si>
  <si>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</si>
  <si>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</si>
  <si>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</si>
  <si>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</si>
  <si>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</si>
  <si>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</si>
  <si>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</si>
  <si>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</si>
  <si>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</si>
  <si>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</si>
  <si>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</si>
  <si>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</si>
  <si>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</si>
  <si>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</si>
  <si>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</si>
  <si>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</si>
  <si>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</si>
  <si>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</si>
  <si>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</si>
  <si>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</si>
  <si>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</si>
  <si>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</si>
  <si>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</si>
  <si>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</si>
  <si>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</si>
  <si>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</si>
  <si>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</si>
  <si>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</si>
  <si>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</si>
  <si>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</si>
  <si>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</si>
  <si>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</si>
  <si>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</si>
  <si>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</si>
  <si>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</si>
  <si>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</si>
  <si>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</si>
  <si>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</si>
  <si>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</si>
  <si>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</si>
  <si>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</si>
  <si>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</si>
  <si>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</si>
  <si>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</si>
  <si>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</si>
  <si>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</si>
  <si>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</si>
  <si>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</si>
  <si>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</si>
  <si>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</si>
  <si>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</si>
  <si>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</si>
  <si>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</si>
  <si>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</si>
  <si>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</si>
  <si>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</si>
  <si>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</si>
  <si>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</si>
  <si>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</si>
  <si>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</si>
  <si>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</si>
  <si>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</si>
  <si>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</si>
  <si>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</si>
  <si>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</si>
  <si>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</si>
  <si>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</si>
  <si>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</si>
  <si>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</si>
  <si>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</si>
  <si>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</si>
  <si>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</si>
  <si>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</si>
  <si>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</si>
  <si>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</si>
  <si>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</si>
  <si>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</si>
  <si>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</si>
  <si>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</si>
  <si>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</si>
  <si>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</si>
  <si>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</si>
  <si>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</si>
  <si>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</si>
  <si>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</si>
  <si>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</si>
  <si>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</si>
  <si>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</si>
  <si>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</si>
  <si>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</si>
  <si>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</si>
  <si>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</si>
  <si>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</si>
  <si>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</si>
  <si>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</si>
  <si>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</si>
  <si>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</si>
  <si>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</si>
  <si>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</si>
  <si>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</si>
  <si>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</si>
  <si>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</si>
  <si>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</si>
  <si>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</si>
  <si>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</si>
  <si>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</si>
  <si>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</si>
  <si>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</si>
  <si>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</si>
  <si>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</si>
  <si>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</si>
  <si>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</si>
  <si>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</si>
  <si>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</si>
  <si>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</si>
  <si>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</si>
  <si>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</si>
  <si>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</si>
  <si>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</si>
  <si>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</si>
  <si>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</si>
  <si>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</si>
  <si>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</si>
  <si>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</si>
  <si>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</si>
  <si>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</si>
  <si>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</si>
  <si>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</si>
  <si>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</si>
  <si>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</si>
  <si>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</si>
  <si>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</si>
  <si>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</si>
  <si>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</si>
  <si>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</si>
  <si>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</si>
  <si>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</si>
  <si>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</si>
  <si>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</si>
  <si>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</si>
  <si>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</si>
  <si>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</si>
  <si>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</si>
  <si>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</si>
  <si>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</si>
  <si>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</si>
  <si>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</si>
  <si>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</si>
  <si>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</si>
  <si>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</si>
  <si>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</si>
  <si>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</si>
  <si>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</si>
  <si>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</si>
  <si>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</si>
  <si>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</si>
  <si>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</si>
  <si>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</si>
  <si>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</si>
  <si>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</si>
  <si>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</si>
  <si>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</si>
  <si>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</si>
  <si>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</si>
  <si>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</si>
  <si>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</si>
  <si>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</si>
  <si>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</si>
  <si>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</si>
  <si>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</si>
  <si>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</si>
  <si>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</si>
  <si>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</si>
  <si>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</si>
  <si>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</si>
  <si>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</si>
  <si>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</si>
  <si>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</si>
  <si>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</si>
  <si>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</si>
  <si>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</si>
  <si>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</si>
  <si>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</si>
  <si>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</si>
  <si>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</si>
  <si>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</si>
  <si>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</si>
  <si>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</si>
  <si>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</si>
  <si>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</si>
  <si>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</si>
  <si>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</si>
  <si>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</si>
  <si>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</si>
  <si>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</si>
  <si>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</si>
  <si>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</si>
  <si>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</si>
  <si>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</si>
  <si>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</si>
  <si>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</si>
  <si>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</si>
  <si>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</si>
  <si>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</si>
  <si>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</si>
  <si>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</si>
  <si>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</si>
  <si>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</si>
  <si>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</si>
  <si>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</si>
  <si>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</si>
  <si>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</si>
  <si>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</si>
  <si>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</si>
  <si>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</si>
  <si>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</si>
  <si>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</si>
  <si>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</si>
  <si>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</si>
  <si>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</si>
  <si>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</si>
  <si>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</si>
  <si>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</si>
  <si>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</si>
  <si>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</si>
  <si>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</si>
  <si>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</si>
  <si>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</si>
  <si>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</si>
  <si>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</si>
  <si>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</si>
  <si>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</si>
  <si>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</si>
  <si>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</si>
  <si>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</si>
  <si>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</si>
  <si>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</si>
  <si>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</si>
  <si>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</si>
  <si>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</si>
  <si>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</si>
  <si>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</si>
  <si>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</si>
  <si>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</si>
  <si>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</si>
  <si>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</si>
  <si>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</si>
  <si>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</si>
  <si>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</si>
  <si>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</si>
  <si>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</si>
  <si>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</si>
  <si>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</si>
  <si>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</si>
  <si>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</si>
  <si>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</si>
  <si>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</si>
  <si>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</si>
  <si>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</si>
  <si>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</si>
  <si>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</si>
  <si>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</si>
  <si>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</si>
  <si>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</si>
  <si>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</si>
  <si>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</si>
  <si>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</si>
  <si>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</si>
  <si>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</si>
  <si>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</si>
  <si>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</si>
  <si>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</si>
  <si>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</si>
  <si>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</si>
  <si>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</si>
  <si>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</si>
  <si>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</si>
  <si>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</si>
  <si>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</si>
  <si>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</si>
  <si>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</si>
  <si>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</si>
  <si>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</si>
  <si>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</si>
  <si>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</si>
  <si>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</si>
  <si>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</si>
  <si>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</si>
  <si>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</si>
  <si>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</si>
  <si>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</si>
  <si>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</si>
  <si>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</si>
  <si>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</si>
  <si>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</si>
  <si>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</si>
  <si>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</si>
  <si>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</si>
  <si>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</si>
  <si>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</si>
  <si>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</si>
  <si>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</si>
  <si>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</si>
  <si>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</si>
  <si>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</si>
  <si>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</si>
  <si>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</si>
  <si>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</si>
  <si>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</si>
  <si>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</si>
  <si>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</si>
  <si>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</si>
  <si>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</si>
  <si>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</si>
  <si>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</si>
  <si>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</si>
  <si>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</si>
  <si>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</si>
  <si>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</si>
  <si>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</si>
  <si>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</si>
  <si>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</si>
  <si>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</si>
  <si>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</si>
  <si>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</si>
  <si>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</si>
  <si>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</si>
  <si>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</si>
  <si>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</si>
  <si>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</si>
  <si>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</si>
  <si>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</si>
  <si>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</si>
  <si>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</si>
  <si>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</si>
  <si>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</si>
  <si>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</si>
  <si>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</si>
  <si>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</si>
  <si>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</si>
  <si>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</si>
  <si>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</si>
  <si>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</si>
  <si>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</si>
  <si>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</si>
  <si>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</si>
  <si>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</si>
  <si>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</si>
  <si>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</si>
  <si>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</si>
  <si>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</si>
  <si>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</si>
  <si>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</si>
  <si>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</si>
  <si>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</si>
  <si>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</si>
  <si>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</si>
  <si>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</si>
  <si>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</si>
  <si>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</si>
  <si>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</si>
  <si>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</si>
  <si>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</si>
  <si>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</si>
  <si>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</si>
  <si>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</si>
  <si>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</si>
  <si>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</si>
  <si>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</si>
  <si>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</si>
  <si>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</si>
  <si>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</si>
  <si>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</si>
  <si>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</si>
  <si>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</si>
  <si>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</si>
  <si>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</si>
  <si>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</si>
  <si>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</si>
  <si>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</si>
  <si>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</si>
  <si>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</si>
  <si>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</si>
  <si>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</si>
  <si>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</si>
  <si>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</si>
  <si>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</si>
  <si>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</si>
  <si>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</si>
  <si>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</si>
  <si>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</si>
  <si>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</si>
  <si>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</si>
  <si>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</si>
  <si>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</si>
  <si>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</si>
  <si>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</si>
  <si>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</si>
  <si>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</si>
  <si>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</si>
  <si>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</si>
  <si>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</si>
  <si>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</si>
  <si>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</si>
  <si>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</si>
  <si>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</si>
  <si>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</si>
  <si>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</si>
  <si>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</si>
  <si>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</si>
  <si>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</si>
  <si>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</si>
  <si>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</si>
  <si>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</si>
  <si>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</si>
  <si>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</si>
  <si>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</si>
  <si>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</si>
  <si>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</si>
  <si>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</si>
  <si>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</si>
  <si>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</si>
  <si>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</si>
  <si>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</si>
  <si>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</si>
  <si>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</si>
  <si>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</si>
  <si>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</si>
  <si>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</si>
  <si>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</si>
  <si>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</si>
  <si>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</si>
  <si>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</si>
  <si>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</si>
  <si>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</si>
  <si>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</si>
  <si>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</si>
  <si>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</si>
  <si>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</si>
  <si>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</si>
  <si>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</si>
  <si>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</si>
  <si>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</si>
  <si>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</si>
  <si>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</si>
  <si>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</si>
  <si>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</si>
  <si>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</si>
  <si>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</si>
  <si>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</si>
  <si>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</si>
  <si>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</si>
  <si>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</si>
  <si>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</si>
  <si>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</si>
  <si>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</si>
  <si>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</si>
  <si>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</si>
  <si>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</si>
  <si>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</si>
  <si>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</si>
  <si>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</si>
  <si>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</si>
  <si>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</si>
  <si>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</si>
  <si>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</si>
  <si>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</si>
  <si>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</si>
  <si>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</si>
  <si>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</si>
  <si>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</si>
  <si>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</si>
  <si>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</si>
  <si>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</si>
  <si>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</si>
  <si>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</si>
  <si>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</si>
  <si>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</si>
  <si>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</si>
  <si>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</si>
  <si>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</si>
  <si>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</si>
  <si>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</si>
  <si>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</si>
  <si>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</si>
  <si>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</si>
  <si>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</si>
  <si>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</si>
  <si>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</si>
  <si>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</si>
  <si>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</si>
  <si>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</si>
  <si>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</si>
  <si>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</si>
  <si>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</si>
  <si>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</si>
  <si>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</si>
  <si>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</si>
  <si>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</si>
  <si>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</si>
  <si>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</si>
  <si>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</si>
  <si>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</si>
  <si>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</si>
  <si>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</si>
  <si>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</si>
  <si>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</si>
  <si>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</si>
  <si>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</si>
  <si>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</si>
  <si>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</si>
  <si>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</si>
  <si>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</si>
  <si>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</si>
  <si>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</si>
  <si>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</si>
  <si>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</si>
  <si>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</si>
  <si>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</si>
  <si>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</si>
  <si>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</si>
  <si>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</si>
  <si>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</si>
  <si>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</si>
  <si>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</si>
  <si>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</si>
  <si>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</si>
  <si>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</si>
  <si>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</si>
  <si>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</si>
  <si>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</si>
  <si>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</si>
  <si>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</si>
  <si>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</si>
  <si>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</si>
  <si>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</si>
  <si>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</si>
  <si>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</si>
  <si>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</si>
  <si>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</si>
  <si>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</si>
  <si>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</si>
  <si>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</si>
  <si>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</si>
  <si>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</si>
  <si>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</si>
  <si>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</si>
  <si>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</si>
  <si>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</si>
  <si>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</si>
  <si>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</si>
  <si>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</si>
  <si>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</si>
  <si>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</si>
  <si>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</si>
  <si>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</si>
  <si>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</si>
  <si>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</si>
  <si>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</si>
  <si>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</si>
  <si>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</si>
  <si>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</si>
  <si>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</si>
  <si>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</si>
  <si>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</si>
  <si>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</si>
  <si>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</si>
  <si>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</si>
  <si>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</si>
  <si>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</si>
  <si>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</si>
  <si>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</si>
  <si>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</si>
  <si>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</si>
  <si>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</si>
  <si>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</si>
  <si>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</si>
  <si>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</si>
  <si>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</si>
  <si>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</si>
  <si>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</si>
  <si>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</si>
  <si>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</si>
  <si>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</si>
  <si>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Sremski Karlovci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</si>
</sst>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168</c:v>
                </c:pt>
                <c:pt idx="1">
                  <c:v>185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164</c:v>
                </c:pt>
                <c:pt idx="1">
                  <c:v>233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96</c:v>
                </c:pt>
                <c:pt idx="1">
                  <c:v>85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2667</c:v>
                </c:pt>
                <c:pt idx="1">
                  <c:v>2492</c:v>
                </c:pt>
                <c:pt idx="2">
                  <c:v>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17.008093070308547</c:v>
                </c:pt>
                <c:pt idx="1">
                  <c:v>58.864441072331822</c:v>
                </c:pt>
                <c:pt idx="2">
                  <c:v>24.127465857359638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8795904"/>
        <c:axId val="421250176"/>
      </c:barChart>
      <c:catAx>
        <c:axId val="418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250176"/>
        <c:crosses val="autoZero"/>
        <c:auto val="1"/>
        <c:lblAlgn val="ctr"/>
        <c:lblOffset val="100"/>
        <c:noMultiLvlLbl val="0"/>
      </c:catAx>
      <c:valAx>
        <c:axId val="42125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879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78.400000000000006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87</c:v>
                </c:pt>
                <c:pt idx="1">
                  <c:v>92.9</c:v>
                </c:pt>
                <c:pt idx="2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086656"/>
        <c:axId val="434097536"/>
      </c:barChart>
      <c:catAx>
        <c:axId val="43408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97536"/>
        <c:crosses val="autoZero"/>
        <c:auto val="1"/>
        <c:lblAlgn val="ctr"/>
        <c:lblOffset val="100"/>
        <c:noMultiLvlLbl val="0"/>
      </c:catAx>
      <c:valAx>
        <c:axId val="4340975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866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92</c:v>
                </c:pt>
                <c:pt idx="1">
                  <c:v>73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050752"/>
        <c:axId val="435196672"/>
      </c:barChart>
      <c:catAx>
        <c:axId val="4350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196672"/>
        <c:crosses val="autoZero"/>
        <c:auto val="1"/>
        <c:lblAlgn val="ctr"/>
        <c:lblOffset val="100"/>
        <c:noMultiLvlLbl val="0"/>
      </c:catAx>
      <c:valAx>
        <c:axId val="43519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05075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064832"/>
        <c:axId val="437066368"/>
      </c:barChart>
      <c:catAx>
        <c:axId val="4370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66368"/>
        <c:crosses val="autoZero"/>
        <c:auto val="1"/>
        <c:lblAlgn val="ctr"/>
        <c:lblOffset val="100"/>
        <c:noMultiLvlLbl val="0"/>
      </c:catAx>
      <c:valAx>
        <c:axId val="43706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64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35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26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233728"/>
        <c:axId val="438277248"/>
      </c:barChart>
      <c:catAx>
        <c:axId val="4382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77248"/>
        <c:crosses val="autoZero"/>
        <c:auto val="1"/>
        <c:lblAlgn val="ctr"/>
        <c:lblOffset val="100"/>
        <c:noMultiLvlLbl val="0"/>
      </c:catAx>
      <c:valAx>
        <c:axId val="43827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33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2.0359129994941831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2.0232675771370765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2.314112291350531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2.2761760242792106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2.0612038442083964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2.415275670207385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2.5923115832068793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3.1740010116337882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3.2119372787051086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3.4395548811330299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3.0475467880627214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3.5154274152756702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4.4385432473444615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4.2362164896307535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3.9327263530601924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2.212948912493677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1.9221041982802227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1.112797167425392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1929728"/>
        <c:axId val="441931648"/>
      </c:barChart>
      <c:catAx>
        <c:axId val="4419297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1931648"/>
        <c:crosses val="autoZero"/>
        <c:auto val="1"/>
        <c:lblAlgn val="ctr"/>
        <c:lblOffset val="100"/>
        <c:noMultiLvlLbl val="0"/>
      </c:catAx>
      <c:valAx>
        <c:axId val="4419316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1929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2.3014668689934243</c:v>
                </c:pt>
                <c:pt idx="1">
                  <c:v>2.6808295397066262</c:v>
                </c:pt>
                <c:pt idx="2">
                  <c:v>2.5164390490642385</c:v>
                </c:pt>
                <c:pt idx="3">
                  <c:v>2.7187658067779461</c:v>
                </c:pt>
                <c:pt idx="4">
                  <c:v>2.2888214466363177</c:v>
                </c:pt>
                <c:pt idx="5">
                  <c:v>2.465857359635812</c:v>
                </c:pt>
                <c:pt idx="6">
                  <c:v>2.5164390490642385</c:v>
                </c:pt>
                <c:pt idx="7">
                  <c:v>3.6798179059180578</c:v>
                </c:pt>
                <c:pt idx="8">
                  <c:v>3.9453717754172986</c:v>
                </c:pt>
                <c:pt idx="9">
                  <c:v>3.3763277693474958</c:v>
                </c:pt>
                <c:pt idx="10">
                  <c:v>3.5027819929185631</c:v>
                </c:pt>
                <c:pt idx="11">
                  <c:v>3.3257460799190697</c:v>
                </c:pt>
                <c:pt idx="12">
                  <c:v>4.0085988872028331</c:v>
                </c:pt>
                <c:pt idx="13">
                  <c:v>3.995953464845726</c:v>
                </c:pt>
                <c:pt idx="14">
                  <c:v>3.199291856348002</c:v>
                </c:pt>
                <c:pt idx="15">
                  <c:v>1.7324228629236216</c:v>
                </c:pt>
                <c:pt idx="16">
                  <c:v>1.0748609003540719</c:v>
                </c:pt>
                <c:pt idx="17">
                  <c:v>0.7081436519979768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2949632"/>
        <c:axId val="442951168"/>
      </c:barChart>
      <c:catAx>
        <c:axId val="442949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2951168"/>
        <c:crosses val="autoZero"/>
        <c:auto val="1"/>
        <c:lblAlgn val="ctr"/>
        <c:lblOffset val="100"/>
        <c:noMultiLvlLbl val="0"/>
      </c:catAx>
      <c:valAx>
        <c:axId val="4429511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49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0.11648223645894001</c:v>
                </c:pt>
                <c:pt idx="1">
                  <c:v>0.17873100983020554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1.5433896330809553</c:v>
                </c:pt>
                <c:pt idx="1">
                  <c:v>0.71492403932082216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3.5818287711124053</c:v>
                </c:pt>
                <c:pt idx="1">
                  <c:v>0.98302055406613054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15.841584158415841</c:v>
                </c:pt>
                <c:pt idx="1">
                  <c:v>13.613345248733989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54.513686662783925</c:v>
                </c:pt>
                <c:pt idx="1">
                  <c:v>63.092046470062556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7.4839836924868948</c:v>
                </c:pt>
                <c:pt idx="1">
                  <c:v>6.8811438784629129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16.919044845661034</c:v>
                </c:pt>
                <c:pt idx="1">
                  <c:v>14.536788799523384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5669760"/>
        <c:axId val="445671680"/>
      </c:barChart>
      <c:catAx>
        <c:axId val="445669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671680"/>
        <c:crosses val="autoZero"/>
        <c:auto val="1"/>
        <c:lblAlgn val="ctr"/>
        <c:lblOffset val="100"/>
        <c:noMultiLvlLbl val="0"/>
      </c:catAx>
      <c:valAx>
        <c:axId val="445671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5669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23.52941176470588</c:v>
                </c:pt>
                <c:pt idx="1">
                  <c:v>20.13702710753649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26.64531158998253</c:v>
                </c:pt>
                <c:pt idx="1">
                  <c:v>32.141793267798633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49.650553290623179</c:v>
                </c:pt>
                <c:pt idx="1">
                  <c:v>47.393506106642832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0.17472335468841002</c:v>
                </c:pt>
                <c:pt idx="1">
                  <c:v>0.32767351802204348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7571840"/>
        <c:axId val="447861504"/>
      </c:barChart>
      <c:catAx>
        <c:axId val="44757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861504"/>
        <c:crosses val="autoZero"/>
        <c:auto val="1"/>
        <c:lblAlgn val="ctr"/>
        <c:lblOffset val="100"/>
        <c:noMultiLvlLbl val="0"/>
      </c:catAx>
      <c:valAx>
        <c:axId val="44786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7571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8704896"/>
        <c:axId val="448706432"/>
      </c:barChart>
      <c:catAx>
        <c:axId val="448704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706432"/>
        <c:crosses val="autoZero"/>
        <c:auto val="1"/>
        <c:lblAlgn val="ctr"/>
        <c:lblOffset val="100"/>
        <c:noMultiLvlLbl val="0"/>
      </c:catAx>
      <c:valAx>
        <c:axId val="448706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70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0.47</c:v>
                </c:pt>
                <c:pt idx="1">
                  <c:v>0.11</c:v>
                </c:pt>
                <c:pt idx="3">
                  <c:v>0.28999999999999998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9288448"/>
        <c:axId val="449429504"/>
      </c:barChart>
      <c:catAx>
        <c:axId val="44928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429504"/>
        <c:crosses val="autoZero"/>
        <c:auto val="1"/>
        <c:lblAlgn val="ctr"/>
        <c:lblOffset val="100"/>
        <c:noMultiLvlLbl val="0"/>
      </c:catAx>
      <c:valAx>
        <c:axId val="449429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2884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61.05263157894737</c:v>
                </c:pt>
                <c:pt idx="2">
                  <c:v>12.840466926070038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38.94736842105263</c:v>
                </c:pt>
                <c:pt idx="2">
                  <c:v>87.159533073929964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0123648"/>
        <c:axId val="450125184"/>
      </c:barChart>
      <c:catAx>
        <c:axId val="450123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25184"/>
        <c:crosses val="autoZero"/>
        <c:auto val="1"/>
        <c:lblAlgn val="ctr"/>
        <c:lblOffset val="100"/>
        <c:noMultiLvlLbl val="0"/>
      </c:catAx>
      <c:valAx>
        <c:axId val="450125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23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246144"/>
        <c:axId val="450247680"/>
      </c:barChart>
      <c:catAx>
        <c:axId val="4502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247680"/>
        <c:crosses val="autoZero"/>
        <c:auto val="1"/>
        <c:lblAlgn val="ctr"/>
        <c:lblOffset val="100"/>
        <c:noMultiLvlLbl val="0"/>
      </c:catAx>
      <c:valAx>
        <c:axId val="45024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246144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23</c:v>
                </c:pt>
                <c:pt idx="1">
                  <c:v>43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33</c:v>
                </c:pt>
                <c:pt idx="1">
                  <c:v>44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469248"/>
        <c:axId val="450650880"/>
      </c:barChart>
      <c:catAx>
        <c:axId val="4504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650880"/>
        <c:crosses val="autoZero"/>
        <c:auto val="1"/>
        <c:lblAlgn val="ctr"/>
        <c:lblOffset val="100"/>
        <c:noMultiLvlLbl val="0"/>
      </c:catAx>
      <c:valAx>
        <c:axId val="450650880"/>
        <c:scaling>
          <c:orientation val="minMax"/>
          <c:max val="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0469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191</c:v>
                </c:pt>
                <c:pt idx="1">
                  <c:v>168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153</c:v>
                </c:pt>
                <c:pt idx="1">
                  <c:v>104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75</c:v>
                </c:pt>
                <c:pt idx="1">
                  <c:v>64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68</c:v>
                </c:pt>
                <c:pt idx="1">
                  <c:v>76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748416"/>
        <c:axId val="450751872"/>
      </c:barChart>
      <c:catAx>
        <c:axId val="450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751872"/>
        <c:crosses val="autoZero"/>
        <c:auto val="1"/>
        <c:lblAlgn val="ctr"/>
        <c:lblOffset val="100"/>
        <c:noMultiLvlLbl val="0"/>
      </c:catAx>
      <c:valAx>
        <c:axId val="45075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074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29.406160685932043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28.86630676405208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18.323277230866942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14.766592569069545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5.7161003493172435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2.9215624007621468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1017728"/>
        <c:axId val="451238144"/>
      </c:barChart>
      <c:catAx>
        <c:axId val="45101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238144"/>
        <c:crosses val="autoZero"/>
        <c:auto val="1"/>
        <c:lblAlgn val="ctr"/>
        <c:lblOffset val="100"/>
        <c:noMultiLvlLbl val="0"/>
      </c:catAx>
      <c:valAx>
        <c:axId val="451238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0177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51.26</c:v>
                </c:pt>
                <c:pt idx="1">
                  <c:v>40.33</c:v>
                </c:pt>
                <c:pt idx="2">
                  <c:v>6.75</c:v>
                </c:pt>
                <c:pt idx="3">
                  <c:v>0.91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54.34</c:v>
                </c:pt>
                <c:pt idx="1">
                  <c:v>36.1</c:v>
                </c:pt>
                <c:pt idx="2">
                  <c:v>7.84</c:v>
                </c:pt>
                <c:pt idx="3">
                  <c:v>1.22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1273856"/>
        <c:axId val="451276160"/>
      </c:barChart>
      <c:catAx>
        <c:axId val="45127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276160"/>
        <c:crosses val="autoZero"/>
        <c:auto val="1"/>
        <c:lblAlgn val="ctr"/>
        <c:lblOffset val="100"/>
        <c:noMultiLvlLbl val="0"/>
      </c:catAx>
      <c:valAx>
        <c:axId val="45127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2738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62125</c:v>
                </c:pt>
                <c:pt idx="1">
                  <c:v>70939</c:v>
                </c:pt>
                <c:pt idx="2">
                  <c:v>78891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468288"/>
        <c:axId val="451490560"/>
      </c:barChart>
      <c:catAx>
        <c:axId val="451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490560"/>
        <c:crosses val="autoZero"/>
        <c:auto val="1"/>
        <c:lblAlgn val="ctr"/>
        <c:lblOffset val="100"/>
        <c:noMultiLvlLbl val="0"/>
      </c:catAx>
      <c:valAx>
        <c:axId val="45149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46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1396</c:v>
                </c:pt>
                <c:pt idx="1">
                  <c:v>1416</c:v>
                </c:pt>
                <c:pt idx="2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1633</c:v>
                </c:pt>
                <c:pt idx="1">
                  <c:v>1660</c:v>
                </c:pt>
                <c:pt idx="2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822336"/>
        <c:axId val="451823872"/>
      </c:barChart>
      <c:catAx>
        <c:axId val="4518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823872"/>
        <c:crosses val="autoZero"/>
        <c:auto val="1"/>
        <c:lblAlgn val="ctr"/>
        <c:lblOffset val="100"/>
        <c:noMultiLvlLbl val="0"/>
      </c:catAx>
      <c:valAx>
        <c:axId val="4518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82233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28.8</c:v>
                </c:pt>
                <c:pt idx="2">
                  <c:v>0</c:v>
                </c:pt>
                <c:pt idx="3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2807680"/>
        <c:axId val="452813952"/>
      </c:barChart>
      <c:catAx>
        <c:axId val="452807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813952"/>
        <c:crosses val="autoZero"/>
        <c:auto val="1"/>
        <c:lblAlgn val="ctr"/>
        <c:lblOffset val="100"/>
        <c:noMultiLvlLbl val="0"/>
      </c:catAx>
      <c:valAx>
        <c:axId val="4528139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8076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28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825856"/>
        <c:axId val="452827392"/>
      </c:barChart>
      <c:catAx>
        <c:axId val="4528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827392"/>
        <c:crosses val="autoZero"/>
        <c:auto val="1"/>
        <c:lblAlgn val="ctr"/>
        <c:lblOffset val="100"/>
        <c:noMultiLvlLbl val="0"/>
      </c:catAx>
      <c:valAx>
        <c:axId val="45282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825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30.8</c:v>
                </c:pt>
                <c:pt idx="1">
                  <c:v>15.4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108864"/>
        <c:axId val="453185920"/>
      </c:barChart>
      <c:catAx>
        <c:axId val="4531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185920"/>
        <c:crosses val="autoZero"/>
        <c:auto val="1"/>
        <c:lblAlgn val="ctr"/>
        <c:lblOffset val="100"/>
        <c:noMultiLvlLbl val="0"/>
      </c:catAx>
      <c:valAx>
        <c:axId val="4531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10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24.2</c:v>
                </c:pt>
                <c:pt idx="1">
                  <c:v>12.2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3320064"/>
        <c:axId val="453368064"/>
      </c:barChart>
      <c:catAx>
        <c:axId val="4533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368064"/>
        <c:crosses val="autoZero"/>
        <c:auto val="1"/>
        <c:lblAlgn val="ctr"/>
        <c:lblOffset val="100"/>
        <c:noMultiLvlLbl val="0"/>
      </c:catAx>
      <c:valAx>
        <c:axId val="4533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11.1</c:v>
                </c:pt>
                <c:pt idx="1">
                  <c:v>53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4359296"/>
        <c:axId val="454492160"/>
      </c:barChart>
      <c:catAx>
        <c:axId val="4543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492160"/>
        <c:crosses val="autoZero"/>
        <c:auto val="1"/>
        <c:lblAlgn val="ctr"/>
        <c:lblOffset val="100"/>
        <c:noMultiLvlLbl val="0"/>
      </c:catAx>
      <c:valAx>
        <c:axId val="45449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435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784896"/>
        <c:axId val="454787072"/>
      </c:barChart>
      <c:catAx>
        <c:axId val="4547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787072"/>
        <c:crosses val="autoZero"/>
        <c:auto val="1"/>
        <c:lblAlgn val="ctr"/>
        <c:lblOffset val="100"/>
        <c:noMultiLvlLbl val="0"/>
      </c:catAx>
      <c:valAx>
        <c:axId val="454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7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22.8</c:v>
                </c:pt>
                <c:pt idx="1">
                  <c:v>0</c:v>
                </c:pt>
                <c:pt idx="2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70.8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6.4</c:v>
                </c:pt>
                <c:pt idx="1">
                  <c:v>100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5038464"/>
        <c:axId val="455040000"/>
      </c:barChart>
      <c:catAx>
        <c:axId val="455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040000"/>
        <c:crosses val="autoZero"/>
        <c:auto val="1"/>
        <c:lblAlgn val="ctr"/>
        <c:lblOffset val="100"/>
        <c:noMultiLvlLbl val="0"/>
      </c:catAx>
      <c:valAx>
        <c:axId val="455040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5038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3670</c:v>
                </c:pt>
                <c:pt idx="1">
                  <c:v>5537</c:v>
                </c:pt>
                <c:pt idx="2">
                  <c:v>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388</c:v>
                </c:pt>
                <c:pt idx="1">
                  <c:v>860</c:v>
                </c:pt>
                <c:pt idx="2">
                  <c:v>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580288"/>
        <c:axId val="455648384"/>
      </c:barChart>
      <c:catAx>
        <c:axId val="45558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48384"/>
        <c:crosses val="autoZero"/>
        <c:auto val="1"/>
        <c:lblAlgn val="ctr"/>
        <c:lblOffset val="100"/>
        <c:noMultiLvlLbl val="0"/>
      </c:catAx>
      <c:valAx>
        <c:axId val="455648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5580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5898</c:v>
                </c:pt>
                <c:pt idx="1">
                  <c:v>8787</c:v>
                </c:pt>
                <c:pt idx="2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824</c:v>
                </c:pt>
                <c:pt idx="1">
                  <c:v>1496</c:v>
                </c:pt>
                <c:pt idx="2">
                  <c:v>12805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493120"/>
        <c:axId val="457564544"/>
      </c:barChart>
      <c:catAx>
        <c:axId val="45749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564544"/>
        <c:crosses val="autoZero"/>
        <c:auto val="1"/>
        <c:lblAlgn val="ctr"/>
        <c:lblOffset val="100"/>
        <c:noMultiLvlLbl val="0"/>
      </c:catAx>
      <c:valAx>
        <c:axId val="457564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749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1.6</c:v>
                </c:pt>
                <c:pt idx="1">
                  <c:v>1.6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1.7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2011136"/>
        <c:axId val="432012672"/>
      </c:barChart>
      <c:catAx>
        <c:axId val="43201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012672"/>
        <c:crosses val="autoZero"/>
        <c:auto val="1"/>
        <c:lblAlgn val="ctr"/>
        <c:lblOffset val="100"/>
        <c:noMultiLvlLbl val="0"/>
      </c:catAx>
      <c:valAx>
        <c:axId val="432012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2011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34.1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40.299999999999997</c:v>
                </c:pt>
                <c:pt idx="1">
                  <c:v>41.3</c:v>
                </c:pt>
                <c:pt idx="2">
                  <c:v>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2281088"/>
        <c:axId val="432282624"/>
      </c:barChart>
      <c:catAx>
        <c:axId val="4322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282624"/>
        <c:crosses val="autoZero"/>
        <c:auto val="1"/>
        <c:lblAlgn val="ctr"/>
        <c:lblOffset val="100"/>
        <c:noMultiLvlLbl val="0"/>
      </c:catAx>
      <c:valAx>
        <c:axId val="432282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281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25.945</c:v>
                </c:pt>
                <c:pt idx="1">
                  <c:v>25.945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379008"/>
        <c:axId val="432380544"/>
      </c:barChart>
      <c:catAx>
        <c:axId val="432379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380544"/>
        <c:crosses val="autoZero"/>
        <c:auto val="1"/>
        <c:lblAlgn val="ctr"/>
        <c:lblOffset val="100"/>
        <c:noMultiLvlLbl val="0"/>
      </c:catAx>
      <c:valAx>
        <c:axId val="432380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37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3389.41</c:v>
                </c:pt>
                <c:pt idx="1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693632"/>
        <c:axId val="432695168"/>
      </c:barChart>
      <c:catAx>
        <c:axId val="43269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695168"/>
        <c:crosses val="autoZero"/>
        <c:auto val="1"/>
        <c:lblAlgn val="ctr"/>
        <c:lblOffset val="100"/>
        <c:noMultiLvlLbl val="0"/>
      </c:catAx>
      <c:valAx>
        <c:axId val="43269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69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46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38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721280"/>
        <c:axId val="432731264"/>
      </c:barChart>
      <c:catAx>
        <c:axId val="4327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731264"/>
        <c:crosses val="autoZero"/>
        <c:auto val="1"/>
        <c:lblAlgn val="ctr"/>
        <c:lblOffset val="100"/>
        <c:noMultiLvlLbl val="0"/>
      </c:catAx>
      <c:valAx>
        <c:axId val="43273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721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9.6999999999999993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168</c:v>
                </c:pt>
                <c:pt idx="1">
                  <c:v>185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164</c:v>
                </c:pt>
                <c:pt idx="1">
                  <c:v>233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35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191</c:v>
                </c:pt>
                <c:pt idx="1">
                  <c:v>168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153</c:v>
                </c:pt>
                <c:pt idx="1">
                  <c:v>104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11.1</c:v>
                </c:pt>
                <c:pt idx="1">
                  <c:v>53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9.6999999999999993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34.700000000000003</c:v>
                </c:pt>
                <c:pt idx="1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22.8</c:v>
                </c:pt>
                <c:pt idx="1">
                  <c:v>0</c:v>
                </c:pt>
                <c:pt idx="2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70.8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6.4</c:v>
                </c:pt>
                <c:pt idx="1">
                  <c:v>100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353</c:v>
                </c:pt>
                <c:pt idx="1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96</c:v>
                </c:pt>
                <c:pt idx="1">
                  <c:v>85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28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25.945</c:v>
                </c:pt>
                <c:pt idx="1">
                  <c:v>25.945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2667</c:v>
                </c:pt>
                <c:pt idx="1">
                  <c:v>2492</c:v>
                </c:pt>
                <c:pt idx="2">
                  <c:v>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17.008093070308547</c:v>
                </c:pt>
                <c:pt idx="1">
                  <c:v>58.864441072331822</c:v>
                </c:pt>
                <c:pt idx="2">
                  <c:v>24.127465857359638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67.400000000000006</c:v>
                </c:pt>
                <c:pt idx="1">
                  <c:v>78.400000000000006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87</c:v>
                </c:pt>
                <c:pt idx="1">
                  <c:v>92.9</c:v>
                </c:pt>
                <c:pt idx="2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92</c:v>
                </c:pt>
                <c:pt idx="1">
                  <c:v>73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26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38</c:v>
                </c:pt>
                <c:pt idx="1">
                  <c:v>39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2.0359129994941831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2.0232675771370765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2.314112291350531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2.2761760242792106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2.0612038442083964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2.415275670207385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2.5923115832068793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3.1740010116337882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3.2119372787051086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3.4395548811330299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3.0475467880627214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3.5154274152756702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4.4385432473444615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4.2362164896307535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3.9327263530601924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2.212948912493677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1.9221041982802227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1.112797167425392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2.3014668689934243</c:v>
                </c:pt>
                <c:pt idx="1">
                  <c:v>2.6808295397066262</c:v>
                </c:pt>
                <c:pt idx="2">
                  <c:v>2.5164390490642385</c:v>
                </c:pt>
                <c:pt idx="3">
                  <c:v>2.7187658067779461</c:v>
                </c:pt>
                <c:pt idx="4">
                  <c:v>2.2888214466363177</c:v>
                </c:pt>
                <c:pt idx="5">
                  <c:v>2.465857359635812</c:v>
                </c:pt>
                <c:pt idx="6">
                  <c:v>2.5164390490642385</c:v>
                </c:pt>
                <c:pt idx="7">
                  <c:v>3.6798179059180578</c:v>
                </c:pt>
                <c:pt idx="8">
                  <c:v>3.9453717754172986</c:v>
                </c:pt>
                <c:pt idx="9">
                  <c:v>3.3763277693474958</c:v>
                </c:pt>
                <c:pt idx="10">
                  <c:v>3.5027819929185631</c:v>
                </c:pt>
                <c:pt idx="11">
                  <c:v>3.3257460799190697</c:v>
                </c:pt>
                <c:pt idx="12">
                  <c:v>4.0085988872028331</c:v>
                </c:pt>
                <c:pt idx="13">
                  <c:v>3.995953464845726</c:v>
                </c:pt>
                <c:pt idx="14">
                  <c:v>3.199291856348002</c:v>
                </c:pt>
                <c:pt idx="15">
                  <c:v>1.7324228629236216</c:v>
                </c:pt>
                <c:pt idx="16">
                  <c:v>1.0748609003540719</c:v>
                </c:pt>
                <c:pt idx="17">
                  <c:v>0.7081436519979768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0.11648223645894001</c:v>
                </c:pt>
                <c:pt idx="1">
                  <c:v>0.17873100983020554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1.5433896330809553</c:v>
                </c:pt>
                <c:pt idx="1">
                  <c:v>0.71492403932082216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3.5818287711124053</c:v>
                </c:pt>
                <c:pt idx="1">
                  <c:v>0.98302055406613054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15.841584158415841</c:v>
                </c:pt>
                <c:pt idx="1">
                  <c:v>13.613345248733989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54.513686662783925</c:v>
                </c:pt>
                <c:pt idx="1">
                  <c:v>63.092046470062556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7.4839836924868948</c:v>
                </c:pt>
                <c:pt idx="1">
                  <c:v>6.8811438784629129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16.919044845661034</c:v>
                </c:pt>
                <c:pt idx="1">
                  <c:v>14.536788799523384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23.52941176470588</c:v>
                </c:pt>
                <c:pt idx="1">
                  <c:v>20.13702710753649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26.64531158998253</c:v>
                </c:pt>
                <c:pt idx="1">
                  <c:v>32.141793267798633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49.650553290623179</c:v>
                </c:pt>
                <c:pt idx="1">
                  <c:v>47.393506106642832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0.17472335468841002</c:v>
                </c:pt>
                <c:pt idx="1">
                  <c:v>0.32767351802204348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0.47</c:v>
                </c:pt>
                <c:pt idx="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61.05263157894737</c:v>
                </c:pt>
                <c:pt idx="2">
                  <c:v>12.840466926070038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38.94736842105263</c:v>
                </c:pt>
                <c:pt idx="2">
                  <c:v>87.159533073929964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23</c:v>
                </c:pt>
                <c:pt idx="1">
                  <c:v>43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33</c:v>
                </c:pt>
                <c:pt idx="1">
                  <c:v>44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75</c:v>
                </c:pt>
                <c:pt idx="1">
                  <c:v>64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68</c:v>
                </c:pt>
                <c:pt idx="1">
                  <c:v>76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29.406160685932043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28.86630676405208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18.323277230866942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14.766592569069545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5.7161003493172435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2.9215624007621468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51.26</c:v>
                </c:pt>
                <c:pt idx="1">
                  <c:v>40.33</c:v>
                </c:pt>
                <c:pt idx="2">
                  <c:v>6.75</c:v>
                </c:pt>
                <c:pt idx="3">
                  <c:v>0.91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54.34</c:v>
                </c:pt>
                <c:pt idx="1">
                  <c:v>36.1</c:v>
                </c:pt>
                <c:pt idx="2">
                  <c:v>7.84</c:v>
                </c:pt>
                <c:pt idx="3">
                  <c:v>1.22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62125</c:v>
                </c:pt>
                <c:pt idx="1">
                  <c:v>70939</c:v>
                </c:pt>
                <c:pt idx="2">
                  <c:v>78891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1396</c:v>
                </c:pt>
                <c:pt idx="1">
                  <c:v>1416</c:v>
                </c:pt>
                <c:pt idx="2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1633</c:v>
                </c:pt>
                <c:pt idx="1">
                  <c:v>1660</c:v>
                </c:pt>
                <c:pt idx="2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28.8</c:v>
                </c:pt>
                <c:pt idx="2">
                  <c:v>0</c:v>
                </c:pt>
                <c:pt idx="3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472"/>
        <c:axId val="166110720"/>
      </c:barChart>
      <c:catAx>
        <c:axId val="16600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353</c:v>
                </c:pt>
                <c:pt idx="1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30.8</c:v>
                </c:pt>
                <c:pt idx="1">
                  <c:v>15.4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552"/>
        <c:axId val="167584896"/>
      </c:barChart>
      <c:catAx>
        <c:axId val="16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24.2</c:v>
                </c:pt>
                <c:pt idx="1">
                  <c:v>12.2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3670</c:v>
                </c:pt>
                <c:pt idx="1">
                  <c:v>5537</c:v>
                </c:pt>
                <c:pt idx="2">
                  <c:v>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388</c:v>
                </c:pt>
                <c:pt idx="1">
                  <c:v>860</c:v>
                </c:pt>
                <c:pt idx="2">
                  <c:v>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408"/>
        <c:axId val="186742656"/>
      </c:barChart>
      <c:catAx>
        <c:axId val="1867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2656"/>
        <c:crosses val="autoZero"/>
        <c:auto val="1"/>
        <c:lblAlgn val="ctr"/>
        <c:lblOffset val="100"/>
        <c:noMultiLvlLbl val="0"/>
      </c:catAx>
      <c:valAx>
        <c:axId val="18674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5898</c:v>
                </c:pt>
                <c:pt idx="1">
                  <c:v>8787</c:v>
                </c:pt>
                <c:pt idx="2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824</c:v>
                </c:pt>
                <c:pt idx="1">
                  <c:v>1496</c:v>
                </c:pt>
                <c:pt idx="2">
                  <c:v>12805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440"/>
        <c:axId val="186895744"/>
      </c:barChart>
      <c:catAx>
        <c:axId val="1868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744"/>
        <c:crosses val="autoZero"/>
        <c:auto val="1"/>
        <c:lblAlgn val="ctr"/>
        <c:lblOffset val="100"/>
        <c:noMultiLvlLbl val="0"/>
      </c:catAx>
      <c:valAx>
        <c:axId val="18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1.6</c:v>
                </c:pt>
                <c:pt idx="1">
                  <c:v>1.6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1.7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656"/>
        <c:axId val="189353344"/>
      </c:barChart>
      <c:catAx>
        <c:axId val="189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3344"/>
        <c:crosses val="autoZero"/>
        <c:auto val="1"/>
        <c:lblAlgn val="ctr"/>
        <c:lblOffset val="100"/>
        <c:noMultiLvlLbl val="0"/>
      </c:catAx>
      <c:valAx>
        <c:axId val="18935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34.1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40.299999999999997</c:v>
                </c:pt>
                <c:pt idx="1">
                  <c:v>41.3</c:v>
                </c:pt>
                <c:pt idx="2">
                  <c:v>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3389.41</c:v>
                </c:pt>
                <c:pt idx="1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46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38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3951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3957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7432</v>
      </c>
      <c r="C4" s="35">
        <v>3603</v>
      </c>
      <c r="D4" s="63">
        <v>3829</v>
      </c>
      <c r="E4" s="211"/>
    </row>
    <row r="5" spans="1:5" ht="30" x14ac:dyDescent="0.25">
      <c r="A5" s="201" t="s">
        <v>716</v>
      </c>
      <c r="B5" s="72">
        <v>8863</v>
      </c>
      <c r="C5" s="61">
        <v>4229</v>
      </c>
      <c r="D5" s="111">
        <v>4634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1244</v>
      </c>
      <c r="C4" s="71">
        <v>1645</v>
      </c>
    </row>
    <row r="5" spans="1:6" x14ac:dyDescent="0.25">
      <c r="A5" s="286" t="s">
        <v>719</v>
      </c>
      <c r="B5" s="214">
        <v>364</v>
      </c>
      <c r="C5" s="214">
        <v>499</v>
      </c>
    </row>
    <row r="6" spans="1:6" x14ac:dyDescent="0.25">
      <c r="A6" s="286" t="s">
        <v>720</v>
      </c>
      <c r="B6" s="214">
        <v>609</v>
      </c>
      <c r="C6" s="214">
        <v>598</v>
      </c>
    </row>
    <row r="7" spans="1:6" x14ac:dyDescent="0.25">
      <c r="A7" s="286" t="s">
        <v>721</v>
      </c>
      <c r="B7" s="214">
        <v>1223</v>
      </c>
      <c r="C7" s="214">
        <v>850</v>
      </c>
    </row>
    <row r="8" spans="1:6" x14ac:dyDescent="0.25">
      <c r="A8" s="286" t="s">
        <v>722</v>
      </c>
      <c r="B8" s="214">
        <v>6</v>
      </c>
      <c r="C8" s="214">
        <v>10</v>
      </c>
    </row>
    <row r="9" spans="1:6" x14ac:dyDescent="0.25">
      <c r="A9" s="286" t="s">
        <v>723</v>
      </c>
      <c r="B9" s="214">
        <v>402</v>
      </c>
      <c r="C9" s="214">
        <v>307</v>
      </c>
    </row>
    <row r="10" spans="1:6" ht="30" x14ac:dyDescent="0.25">
      <c r="A10" s="293" t="s">
        <v>724</v>
      </c>
      <c r="B10" s="214">
        <v>507</v>
      </c>
      <c r="C10" s="214">
        <v>54</v>
      </c>
    </row>
    <row r="11" spans="1:6" x14ac:dyDescent="0.25">
      <c r="A11" s="286" t="s">
        <v>887</v>
      </c>
      <c r="B11" s="214">
        <v>172</v>
      </c>
      <c r="C11" s="214">
        <v>260</v>
      </c>
    </row>
    <row r="12" spans="1:6" x14ac:dyDescent="0.25">
      <c r="A12" s="294" t="s">
        <v>16</v>
      </c>
      <c r="B12" s="1">
        <f>SUM(B4:B11)</f>
        <v>4527</v>
      </c>
      <c r="C12" s="1">
        <f>SUM(C4:C11)</f>
        <v>4223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1345</v>
      </c>
      <c r="C19" s="71">
        <v>1591</v>
      </c>
    </row>
    <row r="20" spans="1:3" x14ac:dyDescent="0.25">
      <c r="A20" s="286" t="s">
        <v>719</v>
      </c>
      <c r="B20" s="214">
        <v>87</v>
      </c>
      <c r="C20" s="214">
        <v>123</v>
      </c>
    </row>
    <row r="21" spans="1:3" x14ac:dyDescent="0.25">
      <c r="A21" s="286" t="s">
        <v>720</v>
      </c>
      <c r="B21" s="214">
        <v>498</v>
      </c>
      <c r="C21" s="214">
        <v>583</v>
      </c>
    </row>
    <row r="22" spans="1:3" x14ac:dyDescent="0.25">
      <c r="A22" s="286" t="s">
        <v>721</v>
      </c>
      <c r="B22" s="214">
        <v>1178</v>
      </c>
      <c r="C22" s="214">
        <v>916</v>
      </c>
    </row>
    <row r="23" spans="1:3" x14ac:dyDescent="0.25">
      <c r="A23" s="286" t="s">
        <v>722</v>
      </c>
      <c r="B23" s="214">
        <v>16</v>
      </c>
      <c r="C23" s="214">
        <v>28</v>
      </c>
    </row>
    <row r="24" spans="1:3" x14ac:dyDescent="0.25">
      <c r="A24" s="286" t="s">
        <v>723</v>
      </c>
      <c r="B24" s="214">
        <v>256</v>
      </c>
      <c r="C24" s="214">
        <v>254</v>
      </c>
    </row>
    <row r="25" spans="1:3" ht="30" x14ac:dyDescent="0.25">
      <c r="A25" s="293" t="s">
        <v>724</v>
      </c>
      <c r="B25" s="214">
        <v>347</v>
      </c>
      <c r="C25" s="214">
        <v>114</v>
      </c>
    </row>
    <row r="26" spans="1:3" x14ac:dyDescent="0.25">
      <c r="A26" s="286" t="s">
        <v>887</v>
      </c>
      <c r="B26" s="214">
        <v>205</v>
      </c>
      <c r="C26" s="214">
        <v>331</v>
      </c>
    </row>
    <row r="27" spans="1:3" x14ac:dyDescent="0.25">
      <c r="A27" s="294" t="s">
        <v>16</v>
      </c>
      <c r="B27" s="1">
        <f>SUM(B19:B26)</f>
        <v>3932</v>
      </c>
      <c r="C27" s="1">
        <f>SUM(C19:C26)</f>
        <v>3940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76.47</v>
      </c>
      <c r="C4" s="1018">
        <v>73.75</v>
      </c>
      <c r="D4" s="1018">
        <v>79.02</v>
      </c>
      <c r="E4" s="1019">
        <v>162</v>
      </c>
      <c r="F4" s="1019">
        <v>163.69999999999999</v>
      </c>
      <c r="G4" s="1020">
        <v>44.4</v>
      </c>
      <c r="H4" s="1021">
        <v>43.2</v>
      </c>
      <c r="I4" s="1022">
        <v>45.5</v>
      </c>
      <c r="J4" s="1019">
        <v>24.2</v>
      </c>
    </row>
    <row r="5" spans="1:12" x14ac:dyDescent="0.25">
      <c r="A5" s="498">
        <v>2021</v>
      </c>
      <c r="B5" s="757">
        <v>75.7</v>
      </c>
      <c r="C5" s="758">
        <v>72.739999999999995</v>
      </c>
      <c r="D5" s="758">
        <v>78.81</v>
      </c>
      <c r="E5" s="1023">
        <v>160</v>
      </c>
      <c r="F5" s="1023">
        <v>165.5</v>
      </c>
      <c r="G5" s="1024">
        <v>44.5</v>
      </c>
      <c r="H5" s="1025">
        <v>43.3</v>
      </c>
      <c r="I5" s="1026">
        <v>45.7</v>
      </c>
      <c r="J5" s="1023">
        <v>12.2</v>
      </c>
    </row>
    <row r="6" spans="1:12" x14ac:dyDescent="0.25">
      <c r="A6" s="499">
        <v>2022</v>
      </c>
      <c r="B6" s="1011">
        <v>74.45</v>
      </c>
      <c r="C6" s="1012">
        <v>71.069999999999993</v>
      </c>
      <c r="D6" s="1012">
        <v>78.260000000000005</v>
      </c>
      <c r="E6" s="1013">
        <v>155</v>
      </c>
      <c r="F6" s="1013">
        <v>172.7</v>
      </c>
      <c r="G6" s="1014">
        <v>45.3</v>
      </c>
      <c r="H6" s="1015">
        <v>43.6</v>
      </c>
      <c r="I6" s="1016">
        <v>46.9</v>
      </c>
      <c r="J6" s="1013">
        <v>37.9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24.2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12.2</v>
      </c>
    </row>
    <row r="13" spans="1:12" x14ac:dyDescent="0.25">
      <c r="A13" s="633">
        <f t="shared" si="0"/>
        <v>2022</v>
      </c>
      <c r="B13" s="627">
        <f t="shared" si="1"/>
        <v>37.9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3084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78891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253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1618</v>
      </c>
      <c r="C5" s="70">
        <v>3029</v>
      </c>
      <c r="D5" s="55">
        <v>1633</v>
      </c>
      <c r="E5" s="110">
        <v>1396</v>
      </c>
      <c r="F5" s="55">
        <v>36.6</v>
      </c>
      <c r="G5" s="55">
        <v>40.299999999999997</v>
      </c>
      <c r="H5" s="110">
        <v>33.200000000000003</v>
      </c>
      <c r="I5" s="55"/>
      <c r="J5" s="70"/>
      <c r="K5" s="55"/>
      <c r="L5" s="55"/>
      <c r="M5" s="71">
        <v>39</v>
      </c>
      <c r="N5" s="71">
        <v>31</v>
      </c>
      <c r="O5" s="71">
        <v>47</v>
      </c>
    </row>
    <row r="6" spans="1:16" x14ac:dyDescent="0.25">
      <c r="A6" s="215">
        <v>2021</v>
      </c>
      <c r="B6" s="212">
        <v>1607</v>
      </c>
      <c r="C6" s="212">
        <v>3076</v>
      </c>
      <c r="D6" s="58">
        <v>1660</v>
      </c>
      <c r="E6" s="160">
        <v>1416</v>
      </c>
      <c r="F6" s="58">
        <v>37.6</v>
      </c>
      <c r="G6" s="58">
        <v>41.3</v>
      </c>
      <c r="H6" s="160">
        <v>34.1</v>
      </c>
      <c r="I6" s="58">
        <v>62125</v>
      </c>
      <c r="J6" s="212">
        <v>344</v>
      </c>
      <c r="K6" s="58">
        <v>153</v>
      </c>
      <c r="L6" s="58">
        <v>191</v>
      </c>
      <c r="M6" s="214">
        <v>42</v>
      </c>
      <c r="N6" s="214">
        <v>38</v>
      </c>
      <c r="O6" s="214">
        <v>46</v>
      </c>
    </row>
    <row r="7" spans="1:16" x14ac:dyDescent="0.25">
      <c r="A7" s="229">
        <v>2022</v>
      </c>
      <c r="B7" s="167">
        <v>1573</v>
      </c>
      <c r="C7" s="167">
        <v>3084</v>
      </c>
      <c r="D7" s="94">
        <v>1644</v>
      </c>
      <c r="E7" s="169">
        <v>1440</v>
      </c>
      <c r="F7" s="94">
        <v>39</v>
      </c>
      <c r="G7" s="58">
        <v>41.5</v>
      </c>
      <c r="H7" s="160">
        <v>36.4</v>
      </c>
      <c r="I7" s="94">
        <v>70939</v>
      </c>
      <c r="J7" s="167">
        <v>272</v>
      </c>
      <c r="K7" s="94">
        <v>104</v>
      </c>
      <c r="L7" s="94">
        <v>168</v>
      </c>
      <c r="M7" s="214">
        <v>35</v>
      </c>
      <c r="N7" s="214">
        <v>26</v>
      </c>
      <c r="O7" s="214">
        <v>43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78891</v>
      </c>
      <c r="J8" s="1072">
        <v>253</v>
      </c>
      <c r="K8" s="1073">
        <v>109</v>
      </c>
      <c r="L8" s="1073">
        <v>144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62125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70939</v>
      </c>
      <c r="F14" s="514">
        <f>A5</f>
        <v>2020</v>
      </c>
      <c r="G14" s="310">
        <f>IF(ISBLANK(E5),"",E5)</f>
        <v>1396</v>
      </c>
      <c r="H14" s="310">
        <f>IF(ISBLANK(D5),"",D5)</f>
        <v>1633</v>
      </c>
      <c r="K14" s="514">
        <f>A6</f>
        <v>2021</v>
      </c>
      <c r="L14" s="310">
        <f>IF(ISBLANK(L6),"",L6)</f>
        <v>191</v>
      </c>
      <c r="M14" s="310">
        <f>IF(ISBLANK(K6),"",K6)</f>
        <v>153</v>
      </c>
    </row>
    <row r="15" spans="1:16" x14ac:dyDescent="0.25">
      <c r="A15" s="481">
        <f>A8</f>
        <v>2023</v>
      </c>
      <c r="B15" s="311">
        <f t="shared" si="0"/>
        <v>78891</v>
      </c>
      <c r="F15" s="486">
        <f t="shared" ref="F15:F16" si="1">A6</f>
        <v>2021</v>
      </c>
      <c r="G15" s="479">
        <f t="shared" ref="G15:G16" si="2">IF(ISBLANK(E6),"",E6)</f>
        <v>1416</v>
      </c>
      <c r="H15" s="479">
        <f t="shared" ref="H15:H16" si="3">IF(ISBLANK(D6),"",D6)</f>
        <v>1660</v>
      </c>
      <c r="K15" s="486">
        <f>A7</f>
        <v>2022</v>
      </c>
      <c r="L15" s="479">
        <f t="shared" ref="L15:L16" si="4">IF(ISBLANK(L7),"",L7)</f>
        <v>168</v>
      </c>
      <c r="M15" s="479">
        <f t="shared" ref="M15:M16" si="5">IF(ISBLANK(K7),"",K7)</f>
        <v>104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1440</v>
      </c>
      <c r="H16" s="311">
        <f t="shared" si="3"/>
        <v>1644</v>
      </c>
      <c r="K16" s="481">
        <f>A8</f>
        <v>2023</v>
      </c>
      <c r="L16" s="311">
        <f t="shared" si="4"/>
        <v>144</v>
      </c>
      <c r="M16" s="311">
        <f t="shared" si="5"/>
        <v>109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1618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1607</v>
      </c>
      <c r="C21" s="373"/>
      <c r="D21" s="197"/>
      <c r="F21" s="514">
        <f>A5</f>
        <v>2020</v>
      </c>
      <c r="G21" s="310">
        <f>IF(ISBLANK(E5),"",E5)</f>
        <v>1396</v>
      </c>
      <c r="H21" s="310">
        <f>IF(ISBLANK(D5),"",D5)</f>
        <v>1633</v>
      </c>
      <c r="K21" s="514">
        <f>A6</f>
        <v>2021</v>
      </c>
      <c r="L21" s="310">
        <f>IF(ISBLANK(L6),"",L6)</f>
        <v>191</v>
      </c>
      <c r="M21" s="310">
        <f>IF(ISBLANK(K6),"",K6)</f>
        <v>153</v>
      </c>
    </row>
    <row r="22" spans="1:15" x14ac:dyDescent="0.25">
      <c r="A22" s="481">
        <f t="shared" si="6"/>
        <v>2022</v>
      </c>
      <c r="B22" s="311">
        <f t="shared" si="7"/>
        <v>1573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1416</v>
      </c>
      <c r="H22" s="479">
        <f t="shared" ref="H22:H23" si="10">IF(ISBLANK(D6),"",D6)</f>
        <v>1660</v>
      </c>
      <c r="K22" s="486">
        <f>A7</f>
        <v>2022</v>
      </c>
      <c r="L22" s="479">
        <f>IF(ISBLANK(L7),"",L7)</f>
        <v>168</v>
      </c>
      <c r="M22" s="479">
        <f>IF(ISBLANK(K7),"",K7)</f>
        <v>104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1440</v>
      </c>
      <c r="H23" s="311">
        <f t="shared" si="10"/>
        <v>1644</v>
      </c>
      <c r="K23" s="481">
        <f>A8</f>
        <v>2023</v>
      </c>
      <c r="L23" s="311">
        <f>IF(ISBLANK(L8),"",L8)</f>
        <v>144</v>
      </c>
      <c r="M23" s="311">
        <f>IF(ISBLANK(K8),"",K8)</f>
        <v>109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1618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1607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1573</v>
      </c>
      <c r="C28" s="373"/>
      <c r="D28" s="197"/>
      <c r="F28" s="514">
        <f>A5</f>
        <v>2020</v>
      </c>
      <c r="G28" s="310">
        <f>IF(ISBLANK(H5),"",H5)</f>
        <v>33.200000000000003</v>
      </c>
      <c r="H28" s="310">
        <f>IF(ISBLANK(G5),"",G5)</f>
        <v>40.299999999999997</v>
      </c>
      <c r="K28" s="514">
        <f>A5</f>
        <v>2020</v>
      </c>
      <c r="L28" s="310">
        <f>IF(ISBLANK(O5),"",O5)</f>
        <v>47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34.1</v>
      </c>
      <c r="H29" s="479">
        <f t="shared" ref="H29:H30" si="15">IF(ISBLANK(G6),"",G6)</f>
        <v>41.3</v>
      </c>
      <c r="K29" s="486">
        <f t="shared" ref="K29:K30" si="16">A6</f>
        <v>2021</v>
      </c>
      <c r="L29" s="479">
        <f t="shared" ref="L29:L30" si="17">IF(ISBLANK(O6),"",O6)</f>
        <v>46</v>
      </c>
      <c r="M29" s="479">
        <f t="shared" ref="M29:M30" si="18">IF(ISBLANK(N6),"",N6)</f>
        <v>38</v>
      </c>
    </row>
    <row r="30" spans="1:15" x14ac:dyDescent="0.25">
      <c r="F30" s="481">
        <f t="shared" si="13"/>
        <v>2022</v>
      </c>
      <c r="G30" s="311">
        <f t="shared" si="14"/>
        <v>36.4</v>
      </c>
      <c r="H30" s="311">
        <f t="shared" si="15"/>
        <v>41.5</v>
      </c>
      <c r="K30" s="481">
        <f t="shared" si="16"/>
        <v>2022</v>
      </c>
      <c r="L30" s="311">
        <f t="shared" si="17"/>
        <v>43</v>
      </c>
      <c r="M30" s="311">
        <f t="shared" si="18"/>
        <v>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33.200000000000003</v>
      </c>
      <c r="H35" s="310">
        <f>IF(ISBLANK(G5),"",G5)</f>
        <v>40.299999999999997</v>
      </c>
      <c r="K35" s="514">
        <f>A5</f>
        <v>2020</v>
      </c>
      <c r="L35" s="310">
        <f>IF(ISBLANK(O5),"",O5)</f>
        <v>47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34.1</v>
      </c>
      <c r="H36" s="479">
        <f t="shared" ref="H36:H37" si="21">IF(ISBLANK(G6),"",G6)</f>
        <v>41.3</v>
      </c>
      <c r="K36" s="486">
        <f t="shared" ref="K36:K37" si="22">A6</f>
        <v>2021</v>
      </c>
      <c r="L36" s="479">
        <f t="shared" ref="L36:L37" si="23">IF(ISBLANK(O6),"",O6)</f>
        <v>46</v>
      </c>
      <c r="M36" s="479">
        <f t="shared" ref="M36:M37" si="24">IF(ISBLANK(N6),"",N6)</f>
        <v>38</v>
      </c>
    </row>
    <row r="37" spans="6:15" x14ac:dyDescent="0.25">
      <c r="F37" s="481">
        <f t="shared" si="19"/>
        <v>2022</v>
      </c>
      <c r="G37" s="311">
        <f t="shared" si="20"/>
        <v>36.4</v>
      </c>
      <c r="H37" s="311">
        <f t="shared" si="21"/>
        <v>41.5</v>
      </c>
      <c r="K37" s="481">
        <f t="shared" si="22"/>
        <v>2022</v>
      </c>
      <c r="L37" s="311">
        <f t="shared" si="23"/>
        <v>43</v>
      </c>
      <c r="M37" s="311">
        <f t="shared" si="24"/>
        <v>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15.4</v>
      </c>
      <c r="C6" s="35">
        <v>15.7</v>
      </c>
      <c r="D6" s="63">
        <v>15.2</v>
      </c>
      <c r="E6" s="35">
        <v>55.8</v>
      </c>
      <c r="F6" s="35">
        <v>49</v>
      </c>
      <c r="G6" s="35">
        <v>61.3</v>
      </c>
      <c r="H6" s="292">
        <v>28.8</v>
      </c>
      <c r="I6" s="35">
        <v>35.299999999999997</v>
      </c>
      <c r="J6" s="63">
        <v>23.6</v>
      </c>
      <c r="M6" s="127" t="s">
        <v>16</v>
      </c>
      <c r="N6" s="935">
        <f>IF(ISBLANK(B8),"",B8)</f>
        <v>11.1</v>
      </c>
      <c r="O6" s="935">
        <f>IF(ISBLANK(E8),"",E8)</f>
        <v>53</v>
      </c>
      <c r="P6" s="128">
        <f>IF(ISBLANK(H8),"",H8)</f>
        <v>36</v>
      </c>
    </row>
    <row r="7" spans="1:19" x14ac:dyDescent="0.25">
      <c r="A7" s="286">
        <v>2022</v>
      </c>
      <c r="B7" s="167">
        <v>12.5</v>
      </c>
      <c r="C7" s="94">
        <v>13.5</v>
      </c>
      <c r="D7" s="169">
        <v>11.9</v>
      </c>
      <c r="E7" s="94">
        <v>51.8</v>
      </c>
      <c r="F7" s="94">
        <v>47.1</v>
      </c>
      <c r="G7" s="94">
        <v>54.8</v>
      </c>
      <c r="H7" s="167">
        <v>35.700000000000003</v>
      </c>
      <c r="I7" s="94">
        <v>39.4</v>
      </c>
      <c r="J7" s="169">
        <v>33.299999999999997</v>
      </c>
    </row>
    <row r="8" spans="1:19" x14ac:dyDescent="0.25">
      <c r="A8" s="218">
        <v>2023</v>
      </c>
      <c r="B8" s="167">
        <v>11.1</v>
      </c>
      <c r="C8" s="94">
        <v>12.8</v>
      </c>
      <c r="D8" s="169">
        <v>9.6999999999999993</v>
      </c>
      <c r="E8" s="94">
        <v>53</v>
      </c>
      <c r="F8" s="94">
        <v>49.5</v>
      </c>
      <c r="G8" s="94">
        <v>55.6</v>
      </c>
      <c r="H8" s="167">
        <v>36</v>
      </c>
      <c r="I8" s="94">
        <v>37.6</v>
      </c>
      <c r="J8" s="169">
        <v>34.700000000000003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9.6999999999999993</v>
      </c>
      <c r="O12" s="936">
        <f>IF(ISBLANK(G8),"",G8)</f>
        <v>55.6</v>
      </c>
      <c r="P12" s="938">
        <f>IF(ISBLANK(J8),"",J8)</f>
        <v>34.700000000000003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12.8</v>
      </c>
      <c r="O13" s="937">
        <f>IF(ISBLANK(F8),"",F8)</f>
        <v>49.5</v>
      </c>
      <c r="P13" s="939">
        <f>IF(ISBLANK(I8),"",I8)</f>
        <v>37.6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11.1</v>
      </c>
      <c r="O20" s="935">
        <f>IF(ISBLANK(E8),"",E8)</f>
        <v>53</v>
      </c>
      <c r="P20" s="940">
        <f>IF(ISBLANK(H8),"",H8)</f>
        <v>36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9.6999999999999993</v>
      </c>
      <c r="O24" s="936">
        <f>IF(ISBLANK(G8),"",G8)</f>
        <v>55.6</v>
      </c>
      <c r="P24" s="938">
        <f>IF(ISBLANK(J8),"",J8)</f>
        <v>34.700000000000003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12.8</v>
      </c>
      <c r="O25" s="937">
        <f>IF(ISBLANK(F8),"",F8)</f>
        <v>49.5</v>
      </c>
      <c r="P25" s="939">
        <f>IF(ISBLANK(I8),"",I8)</f>
        <v>37.6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708497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89592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590951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74728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830781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105056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210804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34.1</v>
      </c>
      <c r="E21" s="751">
        <v>35.4</v>
      </c>
      <c r="F21" s="751">
        <v>28.8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71.2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28.8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71.2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110</v>
      </c>
      <c r="C4" s="71">
        <v>5</v>
      </c>
      <c r="D4" s="71">
        <v>6</v>
      </c>
      <c r="G4" s="217">
        <f>A4</f>
        <v>2021</v>
      </c>
      <c r="H4" s="289">
        <f>IF(ISBLANK(C4),"",C4)</f>
        <v>5</v>
      </c>
      <c r="I4" s="289">
        <f>IF(ISBLANK(D4),"",D4)</f>
        <v>6</v>
      </c>
    </row>
    <row r="5" spans="1:9" x14ac:dyDescent="0.25">
      <c r="A5" s="286">
        <v>2022</v>
      </c>
      <c r="B5" s="214">
        <v>110</v>
      </c>
      <c r="C5" s="214">
        <v>11</v>
      </c>
      <c r="D5" s="214">
        <v>8</v>
      </c>
      <c r="G5" s="286">
        <f t="shared" ref="G5:G6" si="0">A5</f>
        <v>2022</v>
      </c>
      <c r="H5" s="290">
        <f t="shared" ref="H5:H6" si="1">IF(ISBLANK(C5),"",C5)</f>
        <v>11</v>
      </c>
      <c r="I5" s="290">
        <f t="shared" ref="I5:I6" si="2">IF(ISBLANK(D5),"",D5)</f>
        <v>8</v>
      </c>
    </row>
    <row r="6" spans="1:9" x14ac:dyDescent="0.25">
      <c r="A6" s="218">
        <v>2023</v>
      </c>
      <c r="B6" s="168">
        <v>108</v>
      </c>
      <c r="C6" s="168">
        <v>8</v>
      </c>
      <c r="D6" s="168">
        <v>9</v>
      </c>
      <c r="G6" s="219">
        <f t="shared" si="0"/>
        <v>2023</v>
      </c>
      <c r="H6" s="291">
        <f t="shared" si="1"/>
        <v>8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</v>
      </c>
      <c r="I13" s="290">
        <f t="shared" si="4"/>
        <v>8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516</v>
      </c>
      <c r="C23" s="71">
        <v>26</v>
      </c>
      <c r="D23" s="71">
        <v>38</v>
      </c>
      <c r="G23" s="217">
        <f>A23</f>
        <v>2021</v>
      </c>
      <c r="H23" s="289">
        <f>IF(ISBLANK(C23),"",C23)</f>
        <v>26</v>
      </c>
      <c r="I23" s="289">
        <f>IF(ISBLANK(D23),"",D23)</f>
        <v>38</v>
      </c>
    </row>
    <row r="24" spans="1:13" x14ac:dyDescent="0.25">
      <c r="A24" s="286">
        <v>2022</v>
      </c>
      <c r="B24" s="214">
        <v>533</v>
      </c>
      <c r="C24" s="214">
        <v>28</v>
      </c>
      <c r="D24" s="214">
        <v>39</v>
      </c>
      <c r="G24" s="286">
        <f t="shared" ref="G24:G25" si="6">A24</f>
        <v>2022</v>
      </c>
      <c r="H24" s="290">
        <f t="shared" ref="H24:H25" si="7">IF(ISBLANK(C24),"",C24)</f>
        <v>28</v>
      </c>
      <c r="I24" s="290">
        <f t="shared" ref="I24:I25" si="8">IF(ISBLANK(D24),"",D24)</f>
        <v>39</v>
      </c>
    </row>
    <row r="25" spans="1:13" x14ac:dyDescent="0.25">
      <c r="A25" s="218">
        <v>2023</v>
      </c>
      <c r="B25" s="168">
        <v>571</v>
      </c>
      <c r="C25" s="168">
        <v>23</v>
      </c>
      <c r="D25" s="168">
        <v>55</v>
      </c>
      <c r="G25" s="219">
        <f t="shared" si="6"/>
        <v>2023</v>
      </c>
      <c r="H25" s="291">
        <f t="shared" si="7"/>
        <v>23</v>
      </c>
      <c r="I25" s="291">
        <f t="shared" si="8"/>
        <v>55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26</v>
      </c>
      <c r="I31" s="289">
        <f>IF(ISBLANK(D23),"",D23)</f>
        <v>38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28</v>
      </c>
      <c r="I32" s="290">
        <f t="shared" si="10"/>
        <v>39</v>
      </c>
    </row>
    <row r="33" spans="7:9" x14ac:dyDescent="0.25">
      <c r="G33" s="219">
        <f t="shared" si="9"/>
        <v>2023</v>
      </c>
      <c r="H33" s="291">
        <f t="shared" ref="H33:I33" si="11">IF(ISBLANK(C25),"",C25)</f>
        <v>23</v>
      </c>
      <c r="I33" s="291">
        <f t="shared" si="11"/>
        <v>55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207902</v>
      </c>
      <c r="E4" s="70">
        <v>25155</v>
      </c>
      <c r="F4" s="1076">
        <v>0</v>
      </c>
      <c r="G4" s="70">
        <v>0</v>
      </c>
      <c r="H4" s="1078">
        <v>608906</v>
      </c>
      <c r="I4" s="1077">
        <v>73673</v>
      </c>
    </row>
    <row r="5" spans="1:9" x14ac:dyDescent="0.25">
      <c r="A5" s="587">
        <v>2021</v>
      </c>
      <c r="B5" s="1079">
        <v>0</v>
      </c>
      <c r="C5" s="1080">
        <v>0</v>
      </c>
      <c r="D5" s="160">
        <v>210369</v>
      </c>
      <c r="E5" s="212">
        <v>25740</v>
      </c>
      <c r="F5" s="1079">
        <v>0</v>
      </c>
      <c r="G5" s="212">
        <v>0</v>
      </c>
      <c r="H5" s="1081">
        <v>594274</v>
      </c>
      <c r="I5" s="1080">
        <v>72712</v>
      </c>
    </row>
    <row r="6" spans="1:9" x14ac:dyDescent="0.25">
      <c r="A6" s="588">
        <v>2022</v>
      </c>
      <c r="B6" s="1082">
        <v>0</v>
      </c>
      <c r="C6" s="1083">
        <v>0</v>
      </c>
      <c r="D6" s="169">
        <v>239396</v>
      </c>
      <c r="E6" s="167">
        <v>30273</v>
      </c>
      <c r="F6" s="1082">
        <v>0</v>
      </c>
      <c r="G6" s="167">
        <v>0</v>
      </c>
      <c r="H6" s="1084">
        <v>830781</v>
      </c>
      <c r="I6" s="1083">
        <v>105056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22582</v>
      </c>
      <c r="C4" s="1076">
        <v>365233</v>
      </c>
      <c r="D4" s="1077">
        <v>44190</v>
      </c>
      <c r="E4" s="1076">
        <v>396599</v>
      </c>
      <c r="F4" s="1077">
        <v>47985</v>
      </c>
    </row>
    <row r="5" spans="1:6" x14ac:dyDescent="0.25">
      <c r="A5" s="480">
        <v>2021</v>
      </c>
      <c r="B5" s="1081">
        <v>31864</v>
      </c>
      <c r="C5" s="1079">
        <v>472599</v>
      </c>
      <c r="D5" s="1080">
        <v>57824</v>
      </c>
      <c r="E5" s="1079">
        <v>399336</v>
      </c>
      <c r="F5" s="1080">
        <v>48860</v>
      </c>
    </row>
    <row r="6" spans="1:6" ht="15.75" thickBot="1" x14ac:dyDescent="0.3">
      <c r="A6" s="960">
        <v>2022</v>
      </c>
      <c r="B6" s="1085">
        <v>210804</v>
      </c>
      <c r="C6" s="1086">
        <v>708497</v>
      </c>
      <c r="D6" s="1087">
        <v>89592</v>
      </c>
      <c r="E6" s="1086">
        <v>590951</v>
      </c>
      <c r="F6" s="1087">
        <v>74728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Sremski Karlovci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7908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155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74.45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172.7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7432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8863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243</v>
      </c>
      <c r="C63" s="548">
        <f>IF(ISBLANK('DEM2'!C7),"-",'DEM2'!C7)</f>
        <v>290</v>
      </c>
      <c r="D63" s="548"/>
      <c r="E63" s="548">
        <f>IF(ISBLANK('DEM2'!D8),"-",'DEM2'!D8)</f>
        <v>225</v>
      </c>
      <c r="F63" s="548">
        <f>IF(ISBLANK('DEM2'!C8),"-",'DEM2'!C8)</f>
        <v>275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289</v>
      </c>
      <c r="C64" s="317">
        <f>IF(ISBLANK('DEM2'!F7),"-",'DEM2'!F7)</f>
        <v>309</v>
      </c>
      <c r="D64" s="789"/>
      <c r="E64" s="317">
        <f>IF(ISBLANK('DEM2'!G8),"-",'DEM2'!G8)</f>
        <v>279</v>
      </c>
      <c r="F64" s="317">
        <f>IF(ISBLANK('DEM2'!F8),"-",'DEM2'!F8)</f>
        <v>318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161</v>
      </c>
      <c r="C65" s="345">
        <f>IF(ISBLANK('DEM2'!I7),"-",'DEM2'!I7)</f>
        <v>141</v>
      </c>
      <c r="D65" s="393"/>
      <c r="E65" s="345">
        <f>IF(ISBLANK('DEM2'!J8),"-",'DEM2'!J8)</f>
        <v>144</v>
      </c>
      <c r="F65" s="345">
        <f>IF(ISBLANK('DEM2'!I8),"-",'DEM2'!I8)</f>
        <v>178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651</v>
      </c>
      <c r="C66" s="348">
        <f>IF(ISBLANK('DEM2'!L7),"-",'DEM2'!L7)</f>
        <v>707</v>
      </c>
      <c r="D66" s="394"/>
      <c r="E66" s="348">
        <f>IF(ISBLANK('DEM2'!M8),"-",'DEM2'!M8)</f>
        <v>614</v>
      </c>
      <c r="F66" s="348">
        <f>IF(ISBLANK('DEM2'!L8),"-",'DEM2'!L8)</f>
        <v>731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622</v>
      </c>
      <c r="C67" s="345">
        <f>IF(ISBLANK('DEM2'!O7),"-",'DEM2'!O7)</f>
        <v>612</v>
      </c>
      <c r="D67" s="393"/>
      <c r="E67" s="345">
        <f>IF(ISBLANK('DEM2'!P8),"-",'DEM2'!P8)</f>
        <v>534</v>
      </c>
      <c r="F67" s="345">
        <f>IF(ISBLANK('DEM2'!O8),"-",'DEM2'!O8)</f>
        <v>591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2584</v>
      </c>
      <c r="C68" s="317">
        <f>IF(ISBLANK('DEM2'!R7),"-",'DEM2'!R7)</f>
        <v>2595</v>
      </c>
      <c r="D68" s="395"/>
      <c r="E68" s="317">
        <f>IF(ISBLANK('DEM2'!S8),"-",'DEM2'!S8)</f>
        <v>2386</v>
      </c>
      <c r="F68" s="317">
        <f>IF(ISBLANK('DEM2'!R8),"-",'DEM2'!R8)</f>
        <v>2517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4152</v>
      </c>
      <c r="C69" s="463">
        <f>IF(ISBLANK('DEM2'!U7),"-",'DEM2'!U7)</f>
        <v>4021</v>
      </c>
      <c r="D69" s="799"/>
      <c r="E69" s="463">
        <f>IF(ISBLANK('DEM2'!V8),"-",'DEM2'!V8)</f>
        <v>3951</v>
      </c>
      <c r="F69" s="463">
        <f>IF(ISBLANK('DEM2'!U8),"-",'DEM2'!U8)</f>
        <v>3957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3084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78891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253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15.8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31.4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4.7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830781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105056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239396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84378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30273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708497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89592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590951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74728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210804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151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257</v>
      </c>
      <c r="C300" s="808">
        <f>IF(ISBLANK(POLJ3!C4),"-",POLJ3!C4)</f>
        <v>33</v>
      </c>
      <c r="D300" s="1160">
        <f>IF(ISBLANK(POLJ3!D4),"-",POLJ3!D4)</f>
        <v>224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285</v>
      </c>
      <c r="C301" s="789">
        <f>IF(ISBLANK(POLJ3!C5),"-",POLJ3!C5)</f>
        <v>174</v>
      </c>
      <c r="D301" s="1161">
        <f>IF(ISBLANK(POLJ3!D5),"-",POLJ3!D5)</f>
        <v>111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43</v>
      </c>
      <c r="C303" s="791">
        <f>IF(ISBLANK(POLJ3!C7),"-",POLJ3!C7)</f>
        <v>17</v>
      </c>
      <c r="D303" s="1163">
        <f>IF(ISBLANK(POLJ3!D7),"-",POLJ3!D7)</f>
        <v>26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278</v>
      </c>
      <c r="C304" s="807">
        <f>IF(ISBLANK(POLJ3!C8),"-",POLJ3!C8)</f>
        <v>33</v>
      </c>
      <c r="D304" s="1164">
        <f>IF(ISBLANK(POLJ3!D8),"-",POLJ3!D8)</f>
        <v>245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2.5</v>
      </c>
      <c r="C310" s="1165"/>
      <c r="D310" s="3"/>
      <c r="E310" s="5"/>
      <c r="F310" s="5"/>
      <c r="G310" s="815" t="s">
        <v>854</v>
      </c>
      <c r="H310" s="816">
        <f>IF(ISBLANK(POLJ2!H3),"-",POLJ2!H3)</f>
        <v>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543.13</v>
      </c>
      <c r="C311" s="1154"/>
      <c r="D311" s="3"/>
      <c r="E311" s="5"/>
      <c r="F311" s="5"/>
      <c r="G311" s="810" t="s">
        <v>855</v>
      </c>
      <c r="H311" s="248">
        <f>IF(ISBLANK(POLJ2!H4),"-",POLJ2!H4)</f>
        <v>344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139.81</v>
      </c>
      <c r="C312" s="1154"/>
      <c r="D312" s="3"/>
      <c r="E312" s="5"/>
      <c r="F312" s="5"/>
      <c r="G312" s="810" t="s">
        <v>856</v>
      </c>
      <c r="H312" s="248">
        <f>IF(ISBLANK(POLJ2!H5),"-",POLJ2!H5)</f>
        <v>267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237.25</v>
      </c>
      <c r="C313" s="1154"/>
      <c r="D313" s="3"/>
      <c r="E313" s="5"/>
      <c r="F313" s="5"/>
      <c r="G313" s="812" t="s">
        <v>857</v>
      </c>
      <c r="H313" s="249">
        <f>IF(ISBLANK(POLJ2!H6),"-",POLJ2!H6)</f>
        <v>3994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16.5</v>
      </c>
      <c r="C314" s="1154"/>
      <c r="D314" s="3"/>
      <c r="E314" s="5"/>
      <c r="F314" s="5"/>
      <c r="G314" s="814" t="s">
        <v>847</v>
      </c>
      <c r="H314" s="817">
        <f>IF(ISBLANK(POLJ2!H7),"-",POLJ2!H7)</f>
        <v>4648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58.53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997.72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108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63.9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309</v>
      </c>
      <c r="I364" s="808">
        <f>IF(ISBLANK(OBRAZ2!I6),"-",OBRAZ2!I6)</f>
        <v>309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</v>
      </c>
      <c r="I365" s="416">
        <f>IF(ISBLANK(OBRAZ2!I7),"-",OBRAZ2!I7)</f>
        <v>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82.3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82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2.2508038585209005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75.562700964630224</v>
      </c>
      <c r="I377" s="851">
        <f>IF(ISBLANK(OBRAZ2!C14),"-",OBRAZ2!C23)</f>
        <v>77.993527508090608</v>
      </c>
      <c r="J377" s="851">
        <f>IF(ISBLANK(OBRAZ2!D14),"-",OBRAZ2!D23)</f>
        <v>75.449101796407177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4.501607717041801</v>
      </c>
      <c r="I379" s="851">
        <f>IF(ISBLANK(OBRAZ2!C16),"-",OBRAZ2!C25)</f>
        <v>2.5889967637540456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17.684887459807076</v>
      </c>
      <c r="I380" s="852">
        <f>IF(ISBLANK(OBRAZ2!C17),"-",OBRAZ2!C26)</f>
        <v>19.417475728155338</v>
      </c>
      <c r="J380" s="852">
        <f>IF(ISBLANK(OBRAZ2!D17),"-",OBRAZ2!D26)</f>
        <v>24.550898203592812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266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88.3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71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85.5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591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0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620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1.1000000000000001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0.2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15.2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49.6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25.945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3753.41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74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16.264430000000001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54.53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5469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3244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8296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12805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31.4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4.7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15.8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16.264430000000001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54.53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16.264430000000001</v>
      </c>
      <c r="E6" s="609">
        <v>13</v>
      </c>
      <c r="F6" s="716">
        <v>54.53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151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2.5</v>
      </c>
      <c r="G3" s="217" t="s">
        <v>765</v>
      </c>
      <c r="H3" s="71">
        <v>43</v>
      </c>
    </row>
    <row r="4" spans="1:9" x14ac:dyDescent="0.25">
      <c r="A4" s="286" t="s">
        <v>760</v>
      </c>
      <c r="B4" s="214">
        <v>543.13</v>
      </c>
      <c r="G4" s="286" t="s">
        <v>766</v>
      </c>
      <c r="H4" s="214">
        <v>344</v>
      </c>
    </row>
    <row r="5" spans="1:9" x14ac:dyDescent="0.25">
      <c r="A5" s="286" t="s">
        <v>761</v>
      </c>
      <c r="B5" s="214">
        <v>139.81</v>
      </c>
      <c r="G5" s="286" t="s">
        <v>767</v>
      </c>
      <c r="H5" s="214">
        <v>267</v>
      </c>
    </row>
    <row r="6" spans="1:9" x14ac:dyDescent="0.25">
      <c r="A6" s="286" t="s">
        <v>762</v>
      </c>
      <c r="B6" s="214">
        <v>237.25</v>
      </c>
      <c r="G6" s="286" t="s">
        <v>768</v>
      </c>
      <c r="H6" s="214">
        <v>3994</v>
      </c>
    </row>
    <row r="7" spans="1:9" x14ac:dyDescent="0.25">
      <c r="A7" s="286" t="s">
        <v>763</v>
      </c>
      <c r="B7" s="214">
        <v>16.5</v>
      </c>
      <c r="G7" s="1" t="s">
        <v>24</v>
      </c>
      <c r="H7" s="288">
        <v>4648</v>
      </c>
    </row>
    <row r="8" spans="1:9" x14ac:dyDescent="0.25">
      <c r="A8" s="287" t="s">
        <v>764</v>
      </c>
      <c r="B8" s="73">
        <v>58.53</v>
      </c>
    </row>
    <row r="9" spans="1:9" x14ac:dyDescent="0.25">
      <c r="A9" s="1" t="s">
        <v>24</v>
      </c>
      <c r="B9" s="288">
        <v>997.72</v>
      </c>
      <c r="I9" s="41" t="s">
        <v>876</v>
      </c>
    </row>
    <row r="10" spans="1:9" x14ac:dyDescent="0.25">
      <c r="G10" s="29" t="s">
        <v>775</v>
      </c>
      <c r="H10" s="58">
        <v>203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257</v>
      </c>
      <c r="C4" s="55">
        <v>33</v>
      </c>
      <c r="D4" s="110">
        <v>224</v>
      </c>
    </row>
    <row r="5" spans="1:4" ht="30" customHeight="1" x14ac:dyDescent="0.25">
      <c r="A5" s="274" t="s">
        <v>884</v>
      </c>
      <c r="B5" s="212">
        <v>285</v>
      </c>
      <c r="C5" s="58">
        <v>174</v>
      </c>
      <c r="D5" s="160">
        <v>111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43</v>
      </c>
      <c r="C7" s="58">
        <v>17</v>
      </c>
      <c r="D7" s="160">
        <v>26</v>
      </c>
    </row>
    <row r="8" spans="1:4" x14ac:dyDescent="0.25">
      <c r="A8" s="201" t="s">
        <v>774</v>
      </c>
      <c r="B8" s="72">
        <v>278</v>
      </c>
      <c r="C8" s="61">
        <v>33</v>
      </c>
      <c r="D8" s="111">
        <v>245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61.05263157894737</v>
      </c>
      <c r="C15" s="278">
        <f>D5/B5*100</f>
        <v>38.94736842105263</v>
      </c>
    </row>
    <row r="16" spans="1:4" ht="30" x14ac:dyDescent="0.25">
      <c r="A16" s="279" t="s">
        <v>821</v>
      </c>
      <c r="B16" s="283">
        <f>C4/B4*100</f>
        <v>12.840466926070038</v>
      </c>
      <c r="C16" s="280">
        <f>D4/B4*100</f>
        <v>87.159533073929964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61.05263157894737</v>
      </c>
      <c r="C22" s="278">
        <f t="shared" si="0"/>
        <v>38.94736842105263</v>
      </c>
    </row>
    <row r="23" spans="1:3" ht="30" x14ac:dyDescent="0.25">
      <c r="A23" s="279" t="s">
        <v>858</v>
      </c>
      <c r="B23" s="285">
        <f t="shared" si="0"/>
        <v>12.840466926070038</v>
      </c>
      <c r="C23" s="284">
        <f t="shared" si="0"/>
        <v>87.159533073929964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108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63.9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82.3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316</v>
      </c>
      <c r="C6" s="973">
        <v>316</v>
      </c>
      <c r="D6" s="945">
        <v>0</v>
      </c>
      <c r="E6" s="973">
        <v>311</v>
      </c>
      <c r="F6" s="973">
        <v>311</v>
      </c>
      <c r="G6" s="945">
        <v>0</v>
      </c>
      <c r="H6" s="599">
        <v>309</v>
      </c>
      <c r="I6" s="616">
        <v>309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</v>
      </c>
      <c r="C7" s="975">
        <v>11</v>
      </c>
      <c r="D7" s="976">
        <v>0</v>
      </c>
      <c r="E7" s="975">
        <v>8</v>
      </c>
      <c r="F7" s="975">
        <v>8</v>
      </c>
      <c r="G7" s="976">
        <v>0</v>
      </c>
      <c r="H7" s="753">
        <v>6</v>
      </c>
      <c r="I7" s="690">
        <v>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7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235</v>
      </c>
      <c r="C14" s="751">
        <v>241</v>
      </c>
      <c r="D14" s="751">
        <v>252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</v>
      </c>
      <c r="C16" s="1029">
        <v>8</v>
      </c>
      <c r="D16" s="751">
        <v>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55</v>
      </c>
      <c r="C17" s="752">
        <v>60</v>
      </c>
      <c r="D17" s="752">
        <v>82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2.2508038585209005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75.562700964630224</v>
      </c>
      <c r="C23" s="290">
        <f>C14/SUM(C12:C17)*100</f>
        <v>77.993527508090608</v>
      </c>
      <c r="D23" s="290">
        <f>D14/SUM(D12:D17)*100</f>
        <v>75.449101796407177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4.501607717041801</v>
      </c>
      <c r="C25" s="290">
        <f>C16/SUM(C12:C17)*100</f>
        <v>2.5889967637540456</v>
      </c>
      <c r="D25" s="290">
        <f>D16/SUM(D12:D17)*100</f>
        <v>0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17.684887459807076</v>
      </c>
      <c r="C26" s="291">
        <f>C17/SUM(C12:C17)*100</f>
        <v>19.417475728155338</v>
      </c>
      <c r="D26" s="291">
        <f>D17/SUM(D12:D17)*100</f>
        <v>24.550898203592812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22.8</v>
      </c>
      <c r="C7" s="600">
        <v>0</v>
      </c>
      <c r="D7" s="600">
        <v>92.9</v>
      </c>
    </row>
    <row r="8" spans="1:6" x14ac:dyDescent="0.25">
      <c r="A8" s="695" t="s">
        <v>944</v>
      </c>
      <c r="B8" s="751">
        <v>70.8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6.4</v>
      </c>
      <c r="C9" s="752">
        <v>100</v>
      </c>
      <c r="D9" s="752">
        <v>7.1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22.8</v>
      </c>
      <c r="C13" s="697">
        <f t="shared" ref="C13:D13" si="1">IF(ISBLANK(C7),"",C7)</f>
        <v>0</v>
      </c>
      <c r="D13" s="697">
        <f t="shared" si="1"/>
        <v>92.9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70.8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6.4</v>
      </c>
      <c r="C15" s="699">
        <f t="shared" si="2"/>
        <v>100</v>
      </c>
      <c r="D15" s="699">
        <f t="shared" si="2"/>
        <v>7.1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22.8</v>
      </c>
      <c r="C18" s="697">
        <f t="shared" ref="C18:D18" si="4">IF(ISBLANK(C7),"",C7)</f>
        <v>0</v>
      </c>
      <c r="D18" s="697">
        <f t="shared" si="4"/>
        <v>92.9</v>
      </c>
    </row>
    <row r="19" spans="1:5" x14ac:dyDescent="0.25">
      <c r="A19" s="701" t="s">
        <v>1632</v>
      </c>
      <c r="B19" s="698">
        <f t="shared" ref="B19:D20" si="5">IF(ISBLANK(B8),"",B8)</f>
        <v>70.8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6.4</v>
      </c>
      <c r="C20" s="699">
        <f t="shared" si="5"/>
        <v>100</v>
      </c>
      <c r="D20" s="699">
        <f t="shared" si="5"/>
        <v>7.1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67.400000000000006</v>
      </c>
      <c r="C5" s="611">
        <v>87</v>
      </c>
      <c r="D5" s="1030">
        <v>77.5</v>
      </c>
      <c r="F5" s="28"/>
      <c r="G5" s="693">
        <f>A5</f>
        <v>2020</v>
      </c>
      <c r="H5" s="669">
        <f>IF(ISBLANK(B5),"",B5)</f>
        <v>67.400000000000006</v>
      </c>
      <c r="I5" s="618">
        <f t="shared" ref="H5:I7" si="0">IF(ISBLANK(C5),"",C5)</f>
        <v>87</v>
      </c>
    </row>
    <row r="6" spans="1:10" x14ac:dyDescent="0.25">
      <c r="A6" s="749">
        <v>2021</v>
      </c>
      <c r="B6" s="601">
        <v>78.400000000000006</v>
      </c>
      <c r="C6" s="612">
        <v>92.9</v>
      </c>
      <c r="D6" s="946">
        <v>86.1</v>
      </c>
      <c r="F6" s="44"/>
      <c r="G6" s="693">
        <f t="shared" ref="G6:G7" si="1">A6</f>
        <v>2021</v>
      </c>
      <c r="H6" s="670">
        <f t="shared" si="0"/>
        <v>78.400000000000006</v>
      </c>
      <c r="I6" s="619">
        <f t="shared" si="0"/>
        <v>92.9</v>
      </c>
    </row>
    <row r="7" spans="1:10" x14ac:dyDescent="0.25">
      <c r="A7" s="750">
        <v>2022</v>
      </c>
      <c r="B7" s="601">
        <v>97.6</v>
      </c>
      <c r="C7" s="612">
        <v>102.5</v>
      </c>
      <c r="D7" s="946">
        <v>100</v>
      </c>
      <c r="F7" s="44"/>
      <c r="G7" s="693">
        <f t="shared" si="1"/>
        <v>2022</v>
      </c>
      <c r="H7" s="671">
        <f t="shared" si="0"/>
        <v>97.6</v>
      </c>
      <c r="I7" s="620">
        <f t="shared" si="0"/>
        <v>102.5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67.400000000000006</v>
      </c>
      <c r="I13" s="618">
        <f>IF(ISBLANK(C5),"",C5)</f>
        <v>87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78.400000000000006</v>
      </c>
      <c r="I14" s="619">
        <f t="shared" si="3"/>
        <v>92.9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97.6</v>
      </c>
      <c r="I15" s="620">
        <f t="shared" si="4"/>
        <v>102.5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Sremski Karlovci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7908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155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74.45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172.7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7432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8863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243</v>
      </c>
      <c r="C63" s="548">
        <f>IF(ISBLANK('DEM2'!C7),"-",'DEM2'!C7)</f>
        <v>290</v>
      </c>
      <c r="D63" s="548"/>
      <c r="E63" s="548">
        <f>IF(ISBLANK('DEM2'!D8),"-",'DEM2'!D8)</f>
        <v>225</v>
      </c>
      <c r="F63" s="548">
        <f>IF(ISBLANK('DEM2'!C8),"-",'DEM2'!C8)</f>
        <v>275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289</v>
      </c>
      <c r="C64" s="317">
        <f>IF(ISBLANK('DEM2'!F7),"-",'DEM2'!F7)</f>
        <v>309</v>
      </c>
      <c r="D64" s="789"/>
      <c r="E64" s="317">
        <f>IF(ISBLANK('DEM2'!G8),"-",'DEM2'!G8)</f>
        <v>279</v>
      </c>
      <c r="F64" s="317">
        <f>IF(ISBLANK('DEM2'!F8),"-",'DEM2'!F8)</f>
        <v>318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161</v>
      </c>
      <c r="C65" s="345">
        <f>IF(ISBLANK('DEM2'!I7),"-",'DEM2'!I7)</f>
        <v>141</v>
      </c>
      <c r="D65" s="393"/>
      <c r="E65" s="345">
        <f>IF(ISBLANK('DEM2'!J8),"-",'DEM2'!J8)</f>
        <v>144</v>
      </c>
      <c r="F65" s="345">
        <f>IF(ISBLANK('DEM2'!I8),"-",'DEM2'!I8)</f>
        <v>178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651</v>
      </c>
      <c r="C66" s="317">
        <f>IF(ISBLANK('DEM2'!L7),"-",'DEM2'!L7)</f>
        <v>707</v>
      </c>
      <c r="D66" s="395"/>
      <c r="E66" s="317">
        <f>IF(ISBLANK('DEM2'!M8),"-",'DEM2'!M8)</f>
        <v>614</v>
      </c>
      <c r="F66" s="317">
        <f>IF(ISBLANK('DEM2'!L8),"-",'DEM2'!L8)</f>
        <v>731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622</v>
      </c>
      <c r="C67" s="317">
        <f>IF(ISBLANK('DEM2'!O7),"-",'DEM2'!O7)</f>
        <v>612</v>
      </c>
      <c r="D67" s="395"/>
      <c r="E67" s="317">
        <f>IF(ISBLANK('DEM2'!P8),"-",'DEM2'!P8)</f>
        <v>534</v>
      </c>
      <c r="F67" s="317">
        <f>IF(ISBLANK('DEM2'!O8),"-",'DEM2'!O8)</f>
        <v>591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2584</v>
      </c>
      <c r="C68" s="414">
        <f>IF(ISBLANK('DEM2'!R7),"-",'DEM2'!R7)</f>
        <v>2595</v>
      </c>
      <c r="D68" s="420"/>
      <c r="E68" s="414">
        <f>IF(ISBLANK('DEM2'!S8),"-",'DEM2'!S8)</f>
        <v>2386</v>
      </c>
      <c r="F68" s="414">
        <f>IF(ISBLANK('DEM2'!R8),"-",'DEM2'!R8)</f>
        <v>2517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4152</v>
      </c>
      <c r="C69" s="463">
        <f>IF(ISBLANK('DEM2'!U7),"-",'DEM2'!U7)</f>
        <v>4021</v>
      </c>
      <c r="D69" s="799"/>
      <c r="E69" s="463">
        <f>IF(ISBLANK('DEM2'!V8),"-",'DEM2'!V8)</f>
        <v>3951</v>
      </c>
      <c r="F69" s="463">
        <f>IF(ISBLANK('DEM2'!U8),"-",'DEM2'!U8)</f>
        <v>3957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3084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78891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253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15.8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31.4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4.7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830781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105056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239396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84378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30273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708497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89592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590951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74728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571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210804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151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257</v>
      </c>
      <c r="C300" s="808">
        <f>IF(ISBLANK(POLJ3!C4),"-",POLJ3!C4)</f>
        <v>33</v>
      </c>
      <c r="D300" s="1160">
        <f>IF(ISBLANK(POLJ3!D4),"-",POLJ3!D4)</f>
        <v>224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285</v>
      </c>
      <c r="C301" s="789">
        <f>IF(ISBLANK(POLJ3!C5),"-",POLJ3!C5)</f>
        <v>174</v>
      </c>
      <c r="D301" s="1161">
        <f>IF(ISBLANK(POLJ3!D5),"-",POLJ3!D5)</f>
        <v>111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43</v>
      </c>
      <c r="C303" s="791">
        <f>IF(ISBLANK(POLJ3!C7),"-",POLJ3!C7)</f>
        <v>17</v>
      </c>
      <c r="D303" s="1163">
        <f>IF(ISBLANK(POLJ3!D7),"-",POLJ3!D7)</f>
        <v>26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278</v>
      </c>
      <c r="C304" s="807">
        <f>IF(ISBLANK(POLJ3!C8),"-",POLJ3!C8)</f>
        <v>33</v>
      </c>
      <c r="D304" s="1164">
        <f>IF(ISBLANK(POLJ3!D8),"-",POLJ3!D8)</f>
        <v>245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2.5</v>
      </c>
      <c r="C310" s="1165"/>
      <c r="D310" s="3"/>
      <c r="E310" s="5"/>
      <c r="F310" s="5"/>
      <c r="G310" s="815" t="s">
        <v>765</v>
      </c>
      <c r="H310" s="816">
        <f>IF(ISBLANK(POLJ2!H3),"-",POLJ2!H3)</f>
        <v>43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543.13</v>
      </c>
      <c r="C311" s="1154"/>
      <c r="D311" s="3"/>
      <c r="E311" s="5"/>
      <c r="F311" s="5"/>
      <c r="G311" s="810" t="s">
        <v>766</v>
      </c>
      <c r="H311" s="248">
        <f>IF(ISBLANK(POLJ2!H4),"-",POLJ2!H4)</f>
        <v>344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139.81</v>
      </c>
      <c r="C312" s="1154"/>
      <c r="D312" s="3"/>
      <c r="E312" s="5"/>
      <c r="F312" s="5"/>
      <c r="G312" s="810" t="s">
        <v>767</v>
      </c>
      <c r="H312" s="248">
        <f>IF(ISBLANK(POLJ2!H5),"-",POLJ2!H5)</f>
        <v>267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237.25</v>
      </c>
      <c r="C313" s="1154"/>
      <c r="D313" s="3"/>
      <c r="E313" s="5"/>
      <c r="F313" s="5"/>
      <c r="G313" s="812" t="s">
        <v>768</v>
      </c>
      <c r="H313" s="249">
        <f>IF(ISBLANK(POLJ2!H6),"-",POLJ2!H6)</f>
        <v>3994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16.5</v>
      </c>
      <c r="C314" s="1154"/>
      <c r="D314" s="3"/>
      <c r="E314" s="5"/>
      <c r="F314" s="5"/>
      <c r="G314" s="814" t="s">
        <v>16</v>
      </c>
      <c r="H314" s="817">
        <f>IF(ISBLANK(POLJ2!H7),"-",POLJ2!H7)</f>
        <v>4648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58.53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997.72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108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63.9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309</v>
      </c>
      <c r="I364" s="808">
        <f>IF(ISBLANK(OBRAZ2!I6),"-",OBRAZ2!I6)</f>
        <v>309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</v>
      </c>
      <c r="I365" s="789">
        <f>IF(ISBLANK(OBRAZ2!I7),"-",OBRAZ2!I7)</f>
        <v>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82.3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82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2.2508038585209005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75.562700964630224</v>
      </c>
      <c r="I377" s="851">
        <f>IF(ISBLANK(OBRAZ2!C14),"-",OBRAZ2!C23)</f>
        <v>77.993527508090608</v>
      </c>
      <c r="J377" s="851">
        <f>IF(ISBLANK(OBRAZ2!D14),"-",OBRAZ2!D23)</f>
        <v>75.449101796407177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4.501607717041801</v>
      </c>
      <c r="I379" s="851">
        <f>IF(ISBLANK(OBRAZ2!C16),"-",OBRAZ2!C25)</f>
        <v>2.5889967637540456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17.684887459807076</v>
      </c>
      <c r="I380" s="852">
        <f>IF(ISBLANK(OBRAZ2!C17),"-",OBRAZ2!C26)</f>
        <v>19.417475728155338</v>
      </c>
      <c r="J380" s="852">
        <f>IF(ISBLANK(OBRAZ2!D17),"-",OBRAZ2!D26)</f>
        <v>24.550898203592812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266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88.3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71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85.5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591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0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620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1.1000000000000001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0.2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15.2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49.6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25.945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3753.41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74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16.264430000000001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54.53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5469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3244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8296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12805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</v>
      </c>
      <c r="D6" s="612">
        <v>2</v>
      </c>
      <c r="E6" s="612">
        <v>0</v>
      </c>
      <c r="F6" s="1033">
        <v>90</v>
      </c>
      <c r="G6" s="612">
        <v>49</v>
      </c>
      <c r="H6" s="980">
        <v>41</v>
      </c>
      <c r="I6" s="1034">
        <v>48.9</v>
      </c>
      <c r="J6" s="612">
        <v>50.8</v>
      </c>
      <c r="K6" s="1035">
        <v>46.9</v>
      </c>
      <c r="L6" s="1033">
        <v>152</v>
      </c>
      <c r="M6" s="612">
        <v>91</v>
      </c>
      <c r="N6" s="1028">
        <v>61</v>
      </c>
      <c r="O6" s="1034">
        <v>74.3</v>
      </c>
      <c r="P6" s="612">
        <v>79.8</v>
      </c>
      <c r="Q6" s="1028">
        <v>67.400000000000006</v>
      </c>
      <c r="R6" s="1033">
        <v>69</v>
      </c>
      <c r="S6" s="612">
        <v>40</v>
      </c>
      <c r="T6" s="1035">
        <v>29</v>
      </c>
    </row>
    <row r="7" spans="1:20" x14ac:dyDescent="0.25">
      <c r="A7" s="286">
        <v>2021</v>
      </c>
      <c r="B7" s="602">
        <v>1</v>
      </c>
      <c r="C7" s="601">
        <v>2</v>
      </c>
      <c r="D7" s="612">
        <v>2</v>
      </c>
      <c r="E7" s="612">
        <v>0</v>
      </c>
      <c r="F7" s="1033">
        <v>95</v>
      </c>
      <c r="G7" s="612">
        <v>50</v>
      </c>
      <c r="H7" s="980">
        <v>45</v>
      </c>
      <c r="I7" s="1034">
        <v>55.4</v>
      </c>
      <c r="J7" s="612">
        <v>57.1</v>
      </c>
      <c r="K7" s="1035">
        <v>53.6</v>
      </c>
      <c r="L7" s="1033">
        <v>146</v>
      </c>
      <c r="M7" s="612">
        <v>90</v>
      </c>
      <c r="N7" s="1028">
        <v>56</v>
      </c>
      <c r="O7" s="1034">
        <v>72.099999999999994</v>
      </c>
      <c r="P7" s="612">
        <v>78.599999999999994</v>
      </c>
      <c r="Q7" s="1028">
        <v>63.6</v>
      </c>
      <c r="R7" s="1033">
        <v>68</v>
      </c>
      <c r="S7" s="612">
        <v>39</v>
      </c>
      <c r="T7" s="1035">
        <v>29</v>
      </c>
    </row>
    <row r="8" spans="1:20" x14ac:dyDescent="0.25">
      <c r="A8" s="219">
        <v>2022</v>
      </c>
      <c r="B8" s="617">
        <v>1</v>
      </c>
      <c r="C8" s="947">
        <v>2</v>
      </c>
      <c r="D8" s="981">
        <v>2</v>
      </c>
      <c r="E8" s="981">
        <v>0</v>
      </c>
      <c r="F8" s="1036">
        <v>108</v>
      </c>
      <c r="G8" s="981">
        <v>51</v>
      </c>
      <c r="H8" s="979">
        <v>57</v>
      </c>
      <c r="I8" s="754">
        <v>63.9</v>
      </c>
      <c r="J8" s="981">
        <v>61.8</v>
      </c>
      <c r="K8" s="1037">
        <v>65.900000000000006</v>
      </c>
      <c r="L8" s="1036">
        <v>144</v>
      </c>
      <c r="M8" s="981">
        <v>88</v>
      </c>
      <c r="N8" s="691">
        <v>56</v>
      </c>
      <c r="O8" s="754">
        <v>82.3</v>
      </c>
      <c r="P8" s="981">
        <v>84.2</v>
      </c>
      <c r="Q8" s="691">
        <v>79.400000000000006</v>
      </c>
      <c r="R8" s="1036">
        <v>82</v>
      </c>
      <c r="S8" s="981">
        <v>41</v>
      </c>
      <c r="T8" s="1037">
        <v>41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266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85.5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0</v>
      </c>
      <c r="K5" s="55">
        <v>0</v>
      </c>
      <c r="L5" s="110">
        <v>0</v>
      </c>
      <c r="M5" s="70">
        <v>261</v>
      </c>
      <c r="N5" s="55">
        <v>282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0</v>
      </c>
      <c r="K6" s="58">
        <v>0</v>
      </c>
      <c r="L6" s="160">
        <v>0</v>
      </c>
      <c r="M6" s="212">
        <v>273</v>
      </c>
      <c r="N6" s="58">
        <v>266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280</v>
      </c>
      <c r="N7" s="94">
        <v>269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</v>
      </c>
      <c r="C5" s="611">
        <v>90.8</v>
      </c>
      <c r="D5" s="945">
        <v>89.1</v>
      </c>
      <c r="E5" s="610"/>
      <c r="F5" s="611"/>
      <c r="G5" s="945"/>
      <c r="H5" s="610"/>
      <c r="I5" s="611"/>
      <c r="J5" s="945"/>
      <c r="K5" s="610">
        <v>76</v>
      </c>
      <c r="L5" s="611">
        <v>37</v>
      </c>
      <c r="M5" s="945">
        <v>39</v>
      </c>
      <c r="N5" s="610">
        <v>92.7</v>
      </c>
      <c r="O5" s="611">
        <v>94.9</v>
      </c>
      <c r="P5" s="945">
        <v>90.7</v>
      </c>
      <c r="Q5" s="610">
        <v>0.5</v>
      </c>
      <c r="R5" s="611">
        <v>0</v>
      </c>
      <c r="S5" s="945">
        <v>1.8</v>
      </c>
    </row>
    <row r="6" spans="1:19" x14ac:dyDescent="0.25">
      <c r="A6" s="286">
        <v>2021</v>
      </c>
      <c r="B6" s="457">
        <v>87</v>
      </c>
      <c r="C6" s="458">
        <v>89.6</v>
      </c>
      <c r="D6" s="976">
        <v>84.1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79</v>
      </c>
      <c r="L6" s="458">
        <v>40</v>
      </c>
      <c r="M6" s="976">
        <v>39</v>
      </c>
      <c r="N6" s="457">
        <v>104</v>
      </c>
      <c r="O6" s="458">
        <v>100</v>
      </c>
      <c r="P6" s="976">
        <v>108.3</v>
      </c>
      <c r="Q6" s="457">
        <v>1.8</v>
      </c>
      <c r="R6" s="458">
        <v>0.7</v>
      </c>
      <c r="S6" s="976">
        <v>2.9</v>
      </c>
    </row>
    <row r="7" spans="1:19" x14ac:dyDescent="0.25">
      <c r="A7" s="286">
        <v>2022</v>
      </c>
      <c r="B7" s="601">
        <v>88.3</v>
      </c>
      <c r="C7" s="612">
        <v>89</v>
      </c>
      <c r="D7" s="980">
        <v>87.5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71</v>
      </c>
      <c r="L7" s="612">
        <v>42</v>
      </c>
      <c r="M7" s="980">
        <v>29</v>
      </c>
      <c r="N7" s="601">
        <v>85.5</v>
      </c>
      <c r="O7" s="612">
        <v>89.4</v>
      </c>
      <c r="P7" s="980">
        <v>80.599999999999994</v>
      </c>
      <c r="Q7" s="601">
        <v>0.7</v>
      </c>
      <c r="R7" s="612">
        <v>-0.7</v>
      </c>
      <c r="S7" s="980">
        <v>2.4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239396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30273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578</v>
      </c>
      <c r="I5" s="616">
        <v>137</v>
      </c>
      <c r="J5" s="616">
        <v>441</v>
      </c>
      <c r="K5" s="217">
        <f>SUM(B5,E5,H5)</f>
        <v>578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567</v>
      </c>
      <c r="I6" s="612">
        <v>139</v>
      </c>
      <c r="J6" s="612">
        <v>428</v>
      </c>
      <c r="K6" s="218">
        <f>SUM(B6,E6,H6)</f>
        <v>567</v>
      </c>
      <c r="M6" s="105" t="s">
        <v>284</v>
      </c>
      <c r="N6" s="171">
        <f>IF(ISBLANK(J7),"",J7)</f>
        <v>441</v>
      </c>
      <c r="O6" s="80">
        <f>IF(ISBLANK(I7),"",I7)</f>
        <v>150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591</v>
      </c>
      <c r="I7" s="612">
        <v>150</v>
      </c>
      <c r="J7" s="612">
        <v>441</v>
      </c>
      <c r="K7" s="218">
        <f>SUM(B7,E7,H7)</f>
        <v>591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441</v>
      </c>
      <c r="O13" s="80">
        <f>IF(ISBLANK(I7),"",I7)</f>
        <v>150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126</v>
      </c>
      <c r="I21" s="616">
        <v>30</v>
      </c>
      <c r="J21" s="616">
        <v>96</v>
      </c>
      <c r="K21" s="217">
        <f>SUM(B21,E21,H21)</f>
        <v>126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9</v>
      </c>
      <c r="F22" s="1028">
        <v>9</v>
      </c>
      <c r="G22" s="980">
        <v>0</v>
      </c>
      <c r="H22" s="1034">
        <v>128</v>
      </c>
      <c r="I22" s="1028">
        <v>23</v>
      </c>
      <c r="J22" s="1028">
        <v>105</v>
      </c>
      <c r="K22" s="218">
        <f>SUM(B22,E22,H22)</f>
        <v>137</v>
      </c>
      <c r="M22" s="105" t="s">
        <v>284</v>
      </c>
      <c r="N22" s="171">
        <f>IF(ISBLANK(J23),"",J23)</f>
        <v>102</v>
      </c>
      <c r="O22" s="80">
        <f>IF(ISBLANK(I23),"",I23)</f>
        <v>30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132</v>
      </c>
      <c r="I23" s="1028">
        <v>30</v>
      </c>
      <c r="J23" s="1028">
        <v>102</v>
      </c>
      <c r="K23" s="218">
        <f>SUM(B23,E23,H23)</f>
        <v>132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102</v>
      </c>
      <c r="O29" s="80">
        <f>IF(ISBLANK(I23),"",I23)</f>
        <v>30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84378</v>
      </c>
      <c r="D5" s="253"/>
    </row>
    <row r="6" spans="1:4" ht="30" x14ac:dyDescent="0.25">
      <c r="A6" s="686" t="s">
        <v>474</v>
      </c>
      <c r="B6" s="617">
        <v>155018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-3.2</v>
      </c>
      <c r="J5" s="611">
        <v>-13.4</v>
      </c>
      <c r="K5" s="945">
        <v>-0.2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0.7</v>
      </c>
      <c r="J6" s="458">
        <v>2.2000000000000002</v>
      </c>
      <c r="K6" s="976">
        <v>0.2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1.4</v>
      </c>
      <c r="J7" s="612">
        <v>1.5</v>
      </c>
      <c r="K7" s="980">
        <v>1.4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</v>
      </c>
      <c r="C5" s="207">
        <v>6</v>
      </c>
      <c r="G5" s="113"/>
      <c r="H5" s="174" t="s">
        <v>586</v>
      </c>
      <c r="I5" s="207">
        <v>4</v>
      </c>
      <c r="J5" s="207">
        <v>6</v>
      </c>
    </row>
    <row r="6" spans="1:13" ht="15" customHeight="1" x14ac:dyDescent="0.25">
      <c r="A6" s="175" t="s">
        <v>587</v>
      </c>
      <c r="B6" s="208">
        <v>99</v>
      </c>
      <c r="C6" s="208">
        <v>33</v>
      </c>
      <c r="G6" s="113"/>
      <c r="H6" s="175" t="s">
        <v>587</v>
      </c>
      <c r="I6" s="208">
        <v>53</v>
      </c>
      <c r="J6" s="208">
        <v>24</v>
      </c>
    </row>
    <row r="7" spans="1:13" ht="15" customHeight="1" x14ac:dyDescent="0.25">
      <c r="A7" s="175" t="s">
        <v>588</v>
      </c>
      <c r="B7" s="208">
        <v>375</v>
      </c>
      <c r="C7" s="208">
        <v>138</v>
      </c>
      <c r="G7" s="113"/>
      <c r="H7" s="175" t="s">
        <v>588</v>
      </c>
      <c r="I7" s="208">
        <v>123</v>
      </c>
      <c r="J7" s="208">
        <v>33</v>
      </c>
    </row>
    <row r="8" spans="1:13" ht="15" customHeight="1" x14ac:dyDescent="0.25">
      <c r="A8" s="175" t="s">
        <v>589</v>
      </c>
      <c r="B8" s="208">
        <v>776</v>
      </c>
      <c r="C8" s="208">
        <v>571</v>
      </c>
      <c r="G8" s="113"/>
      <c r="H8" s="175" t="s">
        <v>589</v>
      </c>
      <c r="I8" s="208">
        <v>544</v>
      </c>
      <c r="J8" s="208">
        <v>457</v>
      </c>
    </row>
    <row r="9" spans="1:13" ht="15" customHeight="1" x14ac:dyDescent="0.25">
      <c r="A9" s="175" t="s">
        <v>590</v>
      </c>
      <c r="B9" s="208">
        <v>2017</v>
      </c>
      <c r="C9" s="208">
        <v>2281</v>
      </c>
      <c r="G9" s="113"/>
      <c r="H9" s="175" t="s">
        <v>590</v>
      </c>
      <c r="I9" s="208">
        <v>1872</v>
      </c>
      <c r="J9" s="208">
        <v>2118</v>
      </c>
    </row>
    <row r="10" spans="1:13" ht="15" customHeight="1" x14ac:dyDescent="0.25">
      <c r="A10" s="175" t="s">
        <v>591</v>
      </c>
      <c r="B10" s="208">
        <v>201</v>
      </c>
      <c r="C10" s="208">
        <v>222</v>
      </c>
      <c r="G10" s="113"/>
      <c r="H10" s="175" t="s">
        <v>591</v>
      </c>
      <c r="I10" s="208">
        <v>257</v>
      </c>
      <c r="J10" s="208">
        <v>231</v>
      </c>
    </row>
    <row r="11" spans="1:13" ht="15" customHeight="1" x14ac:dyDescent="0.25">
      <c r="A11" s="176" t="s">
        <v>592</v>
      </c>
      <c r="B11" s="209">
        <v>444</v>
      </c>
      <c r="C11" s="209">
        <v>374</v>
      </c>
      <c r="G11" s="113"/>
      <c r="H11" s="176" t="s">
        <v>592</v>
      </c>
      <c r="I11" s="209">
        <v>581</v>
      </c>
      <c r="J11" s="209">
        <v>488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</v>
      </c>
      <c r="C17" s="178">
        <f>IF(ISBLANK(C5),"0",C5)</f>
        <v>6</v>
      </c>
      <c r="G17" s="113"/>
      <c r="H17" s="174" t="s">
        <v>586</v>
      </c>
      <c r="I17" s="177">
        <f>IF(ISBLANK(I5),"0",I5)</f>
        <v>4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99</v>
      </c>
      <c r="C18" s="180">
        <f t="shared" si="0"/>
        <v>33</v>
      </c>
      <c r="G18" s="113"/>
      <c r="H18" s="175" t="s">
        <v>587</v>
      </c>
      <c r="I18" s="179">
        <f t="shared" ref="I18:J18" si="1">IF(ISBLANK(I6),"0",I6)</f>
        <v>53</v>
      </c>
      <c r="J18" s="180">
        <f t="shared" si="1"/>
        <v>24</v>
      </c>
    </row>
    <row r="19" spans="1:13" ht="15" customHeight="1" x14ac:dyDescent="0.25">
      <c r="A19" s="175" t="s">
        <v>588</v>
      </c>
      <c r="B19" s="179">
        <f t="shared" ref="B19:C19" si="2">IF(ISBLANK(B7),"0",B7)</f>
        <v>375</v>
      </c>
      <c r="C19" s="180">
        <f t="shared" si="2"/>
        <v>138</v>
      </c>
      <c r="G19" s="113"/>
      <c r="H19" s="175" t="s">
        <v>588</v>
      </c>
      <c r="I19" s="179">
        <f t="shared" ref="I19:J19" si="3">IF(ISBLANK(I7),"0",I7)</f>
        <v>123</v>
      </c>
      <c r="J19" s="180">
        <f t="shared" si="3"/>
        <v>33</v>
      </c>
    </row>
    <row r="20" spans="1:13" ht="15" customHeight="1" x14ac:dyDescent="0.25">
      <c r="A20" s="175" t="s">
        <v>589</v>
      </c>
      <c r="B20" s="179">
        <f t="shared" ref="B20:C20" si="4">IF(ISBLANK(B8),"0",B8)</f>
        <v>776</v>
      </c>
      <c r="C20" s="180">
        <f t="shared" si="4"/>
        <v>571</v>
      </c>
      <c r="G20" s="113"/>
      <c r="H20" s="175" t="s">
        <v>589</v>
      </c>
      <c r="I20" s="179">
        <f t="shared" ref="I20:J20" si="5">IF(ISBLANK(I8),"0",I8)</f>
        <v>544</v>
      </c>
      <c r="J20" s="180">
        <f t="shared" si="5"/>
        <v>457</v>
      </c>
    </row>
    <row r="21" spans="1:13" ht="15" customHeight="1" x14ac:dyDescent="0.25">
      <c r="A21" s="175" t="s">
        <v>590</v>
      </c>
      <c r="B21" s="179">
        <f t="shared" ref="B21:C21" si="6">IF(ISBLANK(B9),"0",B9)</f>
        <v>2017</v>
      </c>
      <c r="C21" s="180">
        <f t="shared" si="6"/>
        <v>2281</v>
      </c>
      <c r="G21" s="113"/>
      <c r="H21" s="175" t="s">
        <v>590</v>
      </c>
      <c r="I21" s="179">
        <f t="shared" ref="I21:J21" si="7">IF(ISBLANK(I9),"0",I9)</f>
        <v>1872</v>
      </c>
      <c r="J21" s="180">
        <f t="shared" si="7"/>
        <v>2118</v>
      </c>
    </row>
    <row r="22" spans="1:13" ht="15" customHeight="1" x14ac:dyDescent="0.25">
      <c r="A22" s="175" t="s">
        <v>591</v>
      </c>
      <c r="B22" s="179">
        <f t="shared" ref="B22:C22" si="8">IF(ISBLANK(B10),"0",B10)</f>
        <v>201</v>
      </c>
      <c r="C22" s="180">
        <f t="shared" si="8"/>
        <v>222</v>
      </c>
      <c r="G22" s="113"/>
      <c r="H22" s="175" t="s">
        <v>591</v>
      </c>
      <c r="I22" s="179">
        <f t="shared" ref="I22:J22" si="9">IF(ISBLANK(I10),"0",I10)</f>
        <v>257</v>
      </c>
      <c r="J22" s="180">
        <f t="shared" si="9"/>
        <v>231</v>
      </c>
    </row>
    <row r="23" spans="1:13" ht="15" customHeight="1" x14ac:dyDescent="0.25">
      <c r="A23" s="176" t="s">
        <v>592</v>
      </c>
      <c r="B23" s="181">
        <f t="shared" ref="B23:C23" si="10">IF(ISBLANK(B11),"0",B11)</f>
        <v>444</v>
      </c>
      <c r="C23" s="182">
        <f t="shared" si="10"/>
        <v>374</v>
      </c>
      <c r="G23" s="113"/>
      <c r="H23" s="176" t="s">
        <v>592</v>
      </c>
      <c r="I23" s="181">
        <f t="shared" ref="I23:J23" si="11">IF(ISBLANK(I11),"0",I11)</f>
        <v>581</v>
      </c>
      <c r="J23" s="182">
        <f t="shared" si="11"/>
        <v>488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0.15313935681470139</v>
      </c>
      <c r="C29" s="184">
        <f>C17/SUM(C17:C23)*100</f>
        <v>0.16551724137931034</v>
      </c>
      <c r="D29" s="253"/>
      <c r="E29" s="253"/>
      <c r="G29" s="113"/>
      <c r="H29" s="174" t="s">
        <v>593</v>
      </c>
      <c r="I29" s="184">
        <f>I17/SUM(I17:I23)*100</f>
        <v>0.11648223645894001</v>
      </c>
      <c r="J29" s="184">
        <f>J17/SUM(J17:J23)*100</f>
        <v>0.17873100983020554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2.5267993874425727</v>
      </c>
      <c r="C30" s="185">
        <f>C18/SUM(C17:C23)*100</f>
        <v>0.91034482758620694</v>
      </c>
      <c r="D30" s="253"/>
      <c r="E30" s="253"/>
      <c r="G30" s="113"/>
      <c r="H30" s="175" t="s">
        <v>594</v>
      </c>
      <c r="I30" s="185">
        <f>I18/SUM(I17:I23)*100</f>
        <v>1.5433896330809553</v>
      </c>
      <c r="J30" s="185">
        <f>J18/SUM(J17:J23)*100</f>
        <v>0.71492403932082216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9.5712098009188367</v>
      </c>
      <c r="C31" s="185">
        <f>C19/SUM(C17:C23)*100</f>
        <v>3.806896551724138</v>
      </c>
      <c r="D31" s="253"/>
      <c r="E31" s="253"/>
      <c r="G31" s="113"/>
      <c r="H31" s="175" t="s">
        <v>595</v>
      </c>
      <c r="I31" s="185">
        <f>I19/SUM(I17:I23)*100</f>
        <v>3.5818287711124053</v>
      </c>
      <c r="J31" s="185">
        <f>J19/SUM(J17:J23)*100</f>
        <v>0.98302055406613054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19.806023481368047</v>
      </c>
      <c r="C32" s="185">
        <f>C20/SUM(C17:C23)*100</f>
        <v>15.751724137931033</v>
      </c>
      <c r="D32" s="253"/>
      <c r="E32" s="253"/>
      <c r="G32" s="113"/>
      <c r="H32" s="175" t="s">
        <v>596</v>
      </c>
      <c r="I32" s="185">
        <f>I20/SUM(I17:I23)*100</f>
        <v>15.841584158415841</v>
      </c>
      <c r="J32" s="185">
        <f>J20/SUM(J17:J23)*100</f>
        <v>13.613345248733989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51.480347115875446</v>
      </c>
      <c r="C33" s="185">
        <f>C21/SUM(C17:C23)*100</f>
        <v>62.924137931034487</v>
      </c>
      <c r="D33" s="253"/>
      <c r="E33" s="253"/>
      <c r="G33" s="113"/>
      <c r="H33" s="175" t="s">
        <v>597</v>
      </c>
      <c r="I33" s="185">
        <f>I21/SUM(I17:I23)*100</f>
        <v>54.513686662783925</v>
      </c>
      <c r="J33" s="185">
        <f>J21/SUM(J17:J23)*100</f>
        <v>63.092046470062556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5.1301684532924963</v>
      </c>
      <c r="C34" s="185">
        <f>C22/SUM(C17:C23)*100</f>
        <v>6.1241379310344826</v>
      </c>
      <c r="D34" s="253"/>
      <c r="E34" s="253"/>
      <c r="G34" s="113"/>
      <c r="H34" s="175" t="s">
        <v>598</v>
      </c>
      <c r="I34" s="185">
        <f>I22/SUM(I17:I23)*100</f>
        <v>7.4839836924868948</v>
      </c>
      <c r="J34" s="185">
        <f>J22/SUM(J17:J23)*100</f>
        <v>6.8811438784629129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11.332312404287901</v>
      </c>
      <c r="C35" s="186">
        <f>C23/SUM(C17:C23)*100</f>
        <v>10.317241379310344</v>
      </c>
      <c r="D35" s="253"/>
      <c r="E35" s="253"/>
      <c r="G35" s="113"/>
      <c r="H35" s="176" t="s">
        <v>599</v>
      </c>
      <c r="I35" s="186">
        <f>I23/SUM(I17:I23)*100</f>
        <v>16.919044845661034</v>
      </c>
      <c r="J35" s="186">
        <f>J23/SUM(J17:J23)*100</f>
        <v>14.536788799523384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0.15313935681470139</v>
      </c>
      <c r="C41" s="184">
        <f t="shared" si="12"/>
        <v>0.16551724137931034</v>
      </c>
      <c r="G41" s="113"/>
      <c r="H41" s="174" t="s">
        <v>601</v>
      </c>
      <c r="I41" s="184">
        <f t="shared" ref="I41:J41" si="13">I29</f>
        <v>0.11648223645894001</v>
      </c>
      <c r="J41" s="184">
        <f t="shared" si="13"/>
        <v>0.17873100983020554</v>
      </c>
    </row>
    <row r="42" spans="1:12" x14ac:dyDescent="0.25">
      <c r="A42" s="175" t="s">
        <v>602</v>
      </c>
      <c r="B42" s="185">
        <f t="shared" si="12"/>
        <v>2.5267993874425727</v>
      </c>
      <c r="C42" s="185">
        <f t="shared" si="12"/>
        <v>0.91034482758620694</v>
      </c>
      <c r="G42" s="113"/>
      <c r="H42" s="175" t="s">
        <v>602</v>
      </c>
      <c r="I42" s="185">
        <f t="shared" ref="I42:J42" si="14">I30</f>
        <v>1.5433896330809553</v>
      </c>
      <c r="J42" s="185">
        <f t="shared" si="14"/>
        <v>0.71492403932082216</v>
      </c>
    </row>
    <row r="43" spans="1:12" x14ac:dyDescent="0.25">
      <c r="A43" s="175" t="s">
        <v>603</v>
      </c>
      <c r="B43" s="185">
        <f t="shared" si="12"/>
        <v>9.5712098009188367</v>
      </c>
      <c r="C43" s="185">
        <f t="shared" si="12"/>
        <v>3.806896551724138</v>
      </c>
      <c r="G43" s="113"/>
      <c r="H43" s="175" t="s">
        <v>603</v>
      </c>
      <c r="I43" s="185">
        <f t="shared" ref="I43:J43" si="15">I31</f>
        <v>3.5818287711124053</v>
      </c>
      <c r="J43" s="185">
        <f t="shared" si="15"/>
        <v>0.98302055406613054</v>
      </c>
    </row>
    <row r="44" spans="1:12" x14ac:dyDescent="0.25">
      <c r="A44" s="175" t="s">
        <v>604</v>
      </c>
      <c r="B44" s="185">
        <f t="shared" si="12"/>
        <v>19.806023481368047</v>
      </c>
      <c r="C44" s="185">
        <f t="shared" si="12"/>
        <v>15.751724137931033</v>
      </c>
      <c r="G44" s="113"/>
      <c r="H44" s="175" t="s">
        <v>604</v>
      </c>
      <c r="I44" s="185">
        <f t="shared" ref="I44:J44" si="16">I32</f>
        <v>15.841584158415841</v>
      </c>
      <c r="J44" s="185">
        <f t="shared" si="16"/>
        <v>13.613345248733989</v>
      </c>
    </row>
    <row r="45" spans="1:12" x14ac:dyDescent="0.25">
      <c r="A45" s="175" t="s">
        <v>605</v>
      </c>
      <c r="B45" s="185">
        <f t="shared" si="12"/>
        <v>51.480347115875446</v>
      </c>
      <c r="C45" s="185">
        <f t="shared" si="12"/>
        <v>62.924137931034487</v>
      </c>
      <c r="G45" s="113"/>
      <c r="H45" s="175" t="s">
        <v>605</v>
      </c>
      <c r="I45" s="185">
        <f t="shared" ref="I45:J45" si="17">I33</f>
        <v>54.513686662783925</v>
      </c>
      <c r="J45" s="185">
        <f t="shared" si="17"/>
        <v>63.092046470062556</v>
      </c>
    </row>
    <row r="46" spans="1:12" x14ac:dyDescent="0.25">
      <c r="A46" s="175" t="s">
        <v>606</v>
      </c>
      <c r="B46" s="185">
        <f t="shared" si="12"/>
        <v>5.1301684532924963</v>
      </c>
      <c r="C46" s="185">
        <f t="shared" si="12"/>
        <v>6.1241379310344826</v>
      </c>
      <c r="G46" s="113"/>
      <c r="H46" s="175" t="s">
        <v>606</v>
      </c>
      <c r="I46" s="185">
        <f t="shared" ref="I46:J46" si="18">I34</f>
        <v>7.4839836924868948</v>
      </c>
      <c r="J46" s="185">
        <f t="shared" si="18"/>
        <v>6.8811438784629129</v>
      </c>
    </row>
    <row r="47" spans="1:12" x14ac:dyDescent="0.25">
      <c r="A47" s="176" t="s">
        <v>607</v>
      </c>
      <c r="B47" s="186">
        <f t="shared" si="12"/>
        <v>11.332312404287901</v>
      </c>
      <c r="C47" s="186">
        <f t="shared" si="12"/>
        <v>10.317241379310344</v>
      </c>
      <c r="G47" s="113"/>
      <c r="H47" s="176" t="s">
        <v>607</v>
      </c>
      <c r="I47" s="186">
        <f t="shared" ref="I47:J47" si="19">I35</f>
        <v>16.919044845661034</v>
      </c>
      <c r="J47" s="186">
        <f t="shared" si="19"/>
        <v>14.536788799523384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1821</v>
      </c>
      <c r="C5" s="207">
        <v>1560</v>
      </c>
      <c r="D5" s="253"/>
      <c r="E5" s="253"/>
      <c r="F5" s="1003"/>
      <c r="H5" s="174" t="s">
        <v>624</v>
      </c>
      <c r="I5" s="207">
        <v>808</v>
      </c>
      <c r="J5" s="207">
        <v>676</v>
      </c>
    </row>
    <row r="6" spans="1:10" ht="15" customHeight="1" x14ac:dyDescent="0.25">
      <c r="A6" s="175" t="s">
        <v>625</v>
      </c>
      <c r="B6" s="208">
        <v>648</v>
      </c>
      <c r="C6" s="208">
        <v>665</v>
      </c>
      <c r="D6" s="253"/>
      <c r="E6" s="253"/>
      <c r="F6" s="1003"/>
      <c r="H6" s="175" t="s">
        <v>625</v>
      </c>
      <c r="I6" s="208">
        <v>915</v>
      </c>
      <c r="J6" s="208">
        <v>1079</v>
      </c>
    </row>
    <row r="7" spans="1:10" ht="15" customHeight="1" x14ac:dyDescent="0.25">
      <c r="A7" s="176" t="s">
        <v>626</v>
      </c>
      <c r="B7" s="209">
        <v>1449</v>
      </c>
      <c r="C7" s="209">
        <v>1400</v>
      </c>
      <c r="D7" s="253"/>
      <c r="E7" s="253"/>
      <c r="F7" s="1003"/>
      <c r="H7" s="175" t="s">
        <v>626</v>
      </c>
      <c r="I7" s="208">
        <v>1705</v>
      </c>
      <c r="J7" s="208">
        <v>1591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1821</v>
      </c>
      <c r="C13" s="178">
        <f>IF(ISBLANK(C5),"0",C5)</f>
        <v>1560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648</v>
      </c>
      <c r="C14" s="180">
        <f t="shared" si="0"/>
        <v>665</v>
      </c>
      <c r="D14" s="253"/>
      <c r="E14" s="253"/>
      <c r="F14" s="1003"/>
      <c r="H14" s="174" t="s">
        <v>624</v>
      </c>
      <c r="I14" s="177">
        <f>IF(ISBLANK(I5),"0",I5)</f>
        <v>808</v>
      </c>
      <c r="J14" s="178">
        <f>IF(ISBLANK(J5),"0",J5)</f>
        <v>676</v>
      </c>
    </row>
    <row r="15" spans="1:10" ht="15" customHeight="1" x14ac:dyDescent="0.25">
      <c r="A15" s="176" t="s">
        <v>626</v>
      </c>
      <c r="B15" s="181">
        <f t="shared" si="0"/>
        <v>1449</v>
      </c>
      <c r="C15" s="182">
        <f t="shared" si="0"/>
        <v>1400</v>
      </c>
      <c r="D15" s="253"/>
      <c r="E15" s="253"/>
      <c r="F15" s="1003"/>
      <c r="H15" s="175" t="s">
        <v>625</v>
      </c>
      <c r="I15" s="179">
        <f t="shared" ref="I15:J15" si="1">IF(ISBLANK(I6),"0",I6)</f>
        <v>915</v>
      </c>
      <c r="J15" s="180">
        <f t="shared" si="1"/>
        <v>1079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1705</v>
      </c>
      <c r="J16" s="180">
        <f t="shared" si="2"/>
        <v>1591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46.477794793261864</v>
      </c>
      <c r="C21" s="184">
        <f>C13/SUM(C13:C15)*100</f>
        <v>43.03448275862069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16.539050535987748</v>
      </c>
      <c r="C22" s="185">
        <f>C14/SUM(C13:C15)*100</f>
        <v>18.344827586206897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36.983154670750388</v>
      </c>
      <c r="C23" s="186">
        <f>C15/SUM(C13:C15)*100</f>
        <v>38.620689655172413</v>
      </c>
      <c r="D23" s="253"/>
      <c r="E23" s="253"/>
      <c r="F23" s="1003"/>
      <c r="H23" s="174" t="s">
        <v>629</v>
      </c>
      <c r="I23" s="184">
        <f>I14/SUM(I14:I17)*100</f>
        <v>23.52941176470588</v>
      </c>
      <c r="J23" s="184">
        <f>J14/SUM(J14:J17)*100</f>
        <v>20.13702710753649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26.64531158998253</v>
      </c>
      <c r="J24" s="185">
        <f>J15/SUM(J14:J17)*100</f>
        <v>32.141793267798633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49.650553290623179</v>
      </c>
      <c r="J25" s="185">
        <f>J16/SUM(J14:J17)*100</f>
        <v>47.393506106642832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0.17472335468841002</v>
      </c>
      <c r="J26" s="186">
        <f>J17/SUM(J14:J17)*100</f>
        <v>0.32767351802204348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46.477794793261864</v>
      </c>
      <c r="C29" s="189">
        <f t="shared" si="4"/>
        <v>43.03448275862069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16.539050535987748</v>
      </c>
      <c r="C30" s="192">
        <f t="shared" si="4"/>
        <v>18.344827586206897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36.983154670750388</v>
      </c>
      <c r="C31" s="195">
        <f t="shared" si="4"/>
        <v>38.620689655172413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23.52941176470588</v>
      </c>
      <c r="J32" s="189">
        <f>J23</f>
        <v>20.13702710753649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26.64531158998253</v>
      </c>
      <c r="J33" s="192">
        <f t="shared" si="5"/>
        <v>32.141793267798633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49.650553290623179</v>
      </c>
      <c r="J34" s="192">
        <f t="shared" si="6"/>
        <v>47.393506106642832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0.17472335468841002</v>
      </c>
      <c r="J35" s="195">
        <f t="shared" si="7"/>
        <v>0.32767351802204348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7908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155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74.45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172.7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0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2</v>
      </c>
      <c r="C7" s="657">
        <v>2</v>
      </c>
      <c r="E7" s="44"/>
      <c r="J7" s="656" t="s">
        <v>641</v>
      </c>
      <c r="K7" s="670">
        <f t="shared" si="0"/>
        <v>2</v>
      </c>
      <c r="L7" s="619">
        <f t="shared" si="1"/>
        <v>2</v>
      </c>
      <c r="N7" s="44"/>
    </row>
    <row r="8" spans="1:15" x14ac:dyDescent="0.25">
      <c r="A8" s="650" t="s">
        <v>642</v>
      </c>
      <c r="B8" s="651">
        <v>3</v>
      </c>
      <c r="C8" s="651">
        <v>2</v>
      </c>
      <c r="E8" s="21"/>
      <c r="J8" s="650" t="s">
        <v>642</v>
      </c>
      <c r="K8" s="670">
        <f t="shared" si="0"/>
        <v>3</v>
      </c>
      <c r="L8" s="619">
        <f t="shared" si="1"/>
        <v>2</v>
      </c>
      <c r="N8" s="21"/>
    </row>
    <row r="9" spans="1:15" x14ac:dyDescent="0.25">
      <c r="A9" s="650" t="s">
        <v>643</v>
      </c>
      <c r="B9" s="651">
        <v>7</v>
      </c>
      <c r="C9" s="651">
        <v>1</v>
      </c>
      <c r="E9" s="21"/>
      <c r="J9" s="650" t="s">
        <v>643</v>
      </c>
      <c r="K9" s="670">
        <f t="shared" si="0"/>
        <v>7</v>
      </c>
      <c r="L9" s="619">
        <f t="shared" si="1"/>
        <v>1</v>
      </c>
      <c r="N9" s="21"/>
    </row>
    <row r="10" spans="1:15" x14ac:dyDescent="0.25">
      <c r="A10" s="652" t="s">
        <v>365</v>
      </c>
      <c r="B10" s="653">
        <v>49</v>
      </c>
      <c r="C10" s="653">
        <v>2</v>
      </c>
      <c r="J10" s="652" t="s">
        <v>365</v>
      </c>
      <c r="K10" s="671">
        <f t="shared" si="0"/>
        <v>49</v>
      </c>
      <c r="L10" s="620">
        <f t="shared" si="1"/>
        <v>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1.48</v>
      </c>
      <c r="C15" s="197"/>
      <c r="D15" s="253"/>
      <c r="E15" s="211"/>
      <c r="F15" s="253"/>
      <c r="G15" s="253"/>
      <c r="J15" s="673" t="s">
        <v>488</v>
      </c>
      <c r="K15" s="674">
        <f>B15</f>
        <v>1.48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0.18</v>
      </c>
      <c r="C16" s="197"/>
      <c r="D16" s="253"/>
      <c r="E16" s="254"/>
      <c r="F16" s="253"/>
      <c r="G16" s="253"/>
      <c r="J16" s="675" t="s">
        <v>489</v>
      </c>
      <c r="K16" s="676">
        <f>B16</f>
        <v>0.18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0.86</v>
      </c>
      <c r="C18" s="197"/>
      <c r="D18" s="255"/>
      <c r="E18" s="256"/>
      <c r="F18" s="253"/>
      <c r="G18" s="253"/>
      <c r="J18" s="678" t="s">
        <v>501</v>
      </c>
      <c r="K18" s="674">
        <f>B18</f>
        <v>0.86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0.86</v>
      </c>
      <c r="C21" s="253"/>
      <c r="D21" s="253"/>
      <c r="E21" s="253"/>
      <c r="F21" s="253"/>
      <c r="G21" s="253"/>
      <c r="J21" s="661" t="s">
        <v>498</v>
      </c>
      <c r="K21" s="679">
        <f>B21</f>
        <v>0.86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0</v>
      </c>
      <c r="E34" s="44"/>
      <c r="J34" s="656" t="s">
        <v>641</v>
      </c>
      <c r="K34" s="670">
        <f t="shared" si="2"/>
        <v>1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1</v>
      </c>
      <c r="C35" s="651">
        <v>3</v>
      </c>
      <c r="E35" s="21"/>
      <c r="J35" s="650" t="s">
        <v>642</v>
      </c>
      <c r="K35" s="670">
        <f t="shared" si="2"/>
        <v>1</v>
      </c>
      <c r="L35" s="619">
        <f t="shared" si="3"/>
        <v>3</v>
      </c>
      <c r="N35" s="21"/>
    </row>
    <row r="36" spans="1:15" x14ac:dyDescent="0.25">
      <c r="A36" s="650" t="s">
        <v>643</v>
      </c>
      <c r="B36" s="651">
        <v>3</v>
      </c>
      <c r="C36" s="651">
        <v>1</v>
      </c>
      <c r="E36" s="21"/>
      <c r="J36" s="650" t="s">
        <v>643</v>
      </c>
      <c r="K36" s="670">
        <f t="shared" si="2"/>
        <v>3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12</v>
      </c>
      <c r="C37" s="653">
        <v>0</v>
      </c>
      <c r="J37" s="652" t="s">
        <v>365</v>
      </c>
      <c r="K37" s="671">
        <f t="shared" si="2"/>
        <v>12</v>
      </c>
      <c r="L37" s="620">
        <f t="shared" si="3"/>
        <v>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0.47</v>
      </c>
      <c r="C42" s="197"/>
      <c r="D42" s="253"/>
      <c r="E42" s="211"/>
      <c r="F42" s="253"/>
      <c r="G42" s="253"/>
      <c r="J42" s="673" t="s">
        <v>488</v>
      </c>
      <c r="K42" s="674">
        <f>B42</f>
        <v>0.47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0.11</v>
      </c>
      <c r="C43" s="197"/>
      <c r="D43" s="253"/>
      <c r="E43" s="254"/>
      <c r="F43" s="253"/>
      <c r="G43" s="253"/>
      <c r="J43" s="675" t="s">
        <v>489</v>
      </c>
      <c r="K43" s="676">
        <f>B43</f>
        <v>0.11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0.28999999999999998</v>
      </c>
      <c r="C45" s="197"/>
      <c r="D45" s="255"/>
      <c r="E45" s="256"/>
      <c r="F45" s="253"/>
      <c r="G45" s="253"/>
      <c r="J45" s="678" t="s">
        <v>501</v>
      </c>
      <c r="K45" s="674">
        <f>B45</f>
        <v>0.28999999999999998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0.28999999999999998</v>
      </c>
      <c r="C48" s="253"/>
      <c r="D48" s="253"/>
      <c r="E48" s="253"/>
      <c r="F48" s="253"/>
      <c r="G48" s="253"/>
      <c r="J48" s="661" t="s">
        <v>498</v>
      </c>
      <c r="K48" s="679">
        <f>B48</f>
        <v>0.28999999999999998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2021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2021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/>
      <c r="D5" s="751"/>
      <c r="E5" s="751"/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15.9</v>
      </c>
      <c r="D6" s="959">
        <v>0</v>
      </c>
      <c r="E6" s="959">
        <v>0.97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15.9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0.7</v>
      </c>
      <c r="E4" s="643">
        <v>0</v>
      </c>
      <c r="F4" s="643">
        <v>0.6</v>
      </c>
      <c r="G4" s="643">
        <v>0</v>
      </c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>
        <v>0.7</v>
      </c>
      <c r="E5" s="602"/>
      <c r="F5" s="602">
        <v>0.6</v>
      </c>
      <c r="G5" s="602">
        <v>0</v>
      </c>
      <c r="H5" s="1066"/>
      <c r="I5" s="253"/>
      <c r="J5" s="253"/>
      <c r="K5" s="253"/>
    </row>
    <row r="6" spans="1:11" x14ac:dyDescent="0.25">
      <c r="A6" s="360">
        <v>2022</v>
      </c>
      <c r="B6" s="602">
        <v>0</v>
      </c>
      <c r="C6" s="602"/>
      <c r="D6" s="602"/>
      <c r="E6" s="602"/>
      <c r="F6" s="602"/>
      <c r="G6" s="602">
        <v>0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>
        <v>1</v>
      </c>
      <c r="E5" s="602">
        <v>12.1</v>
      </c>
      <c r="F5" s="253"/>
      <c r="G5" s="253"/>
      <c r="H5" s="253"/>
    </row>
    <row r="6" spans="1:8" x14ac:dyDescent="0.25">
      <c r="A6" s="360">
        <v>2021</v>
      </c>
      <c r="B6" s="602"/>
      <c r="C6" s="602"/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12.1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620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742</v>
      </c>
      <c r="C5" s="1034">
        <v>315</v>
      </c>
      <c r="D5" s="600">
        <v>427</v>
      </c>
      <c r="G5" s="871" t="s">
        <v>126</v>
      </c>
      <c r="H5" s="637">
        <f>IF(ISBLANK(D7),"",D7)</f>
        <v>353</v>
      </c>
    </row>
    <row r="6" spans="1:17" x14ac:dyDescent="0.25">
      <c r="A6" s="641">
        <v>2021</v>
      </c>
      <c r="B6" s="1034">
        <v>627</v>
      </c>
      <c r="C6" s="1034">
        <v>268</v>
      </c>
      <c r="D6" s="602">
        <v>359</v>
      </c>
      <c r="G6" s="635" t="s">
        <v>127</v>
      </c>
      <c r="H6" s="623">
        <f>IF(ISBLANK(C7),"",C7)</f>
        <v>267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620</v>
      </c>
      <c r="C7" s="1034">
        <v>267</v>
      </c>
      <c r="D7" s="617">
        <v>353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353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539</v>
      </c>
      <c r="C6" s="55">
        <v>294</v>
      </c>
      <c r="D6" s="55">
        <v>245</v>
      </c>
      <c r="E6" s="70">
        <v>607</v>
      </c>
      <c r="F6" s="55">
        <v>304</v>
      </c>
      <c r="G6" s="110">
        <v>303</v>
      </c>
      <c r="H6" s="55">
        <v>301</v>
      </c>
      <c r="I6" s="55">
        <v>138</v>
      </c>
      <c r="J6" s="55">
        <v>163</v>
      </c>
      <c r="K6" s="70">
        <v>1369</v>
      </c>
      <c r="L6" s="55">
        <v>701</v>
      </c>
      <c r="M6" s="110">
        <v>668</v>
      </c>
      <c r="N6" s="70">
        <v>1260</v>
      </c>
      <c r="O6" s="55">
        <v>622</v>
      </c>
      <c r="P6" s="110">
        <v>638</v>
      </c>
      <c r="Q6" s="70">
        <v>5270</v>
      </c>
      <c r="R6" s="55">
        <v>2646</v>
      </c>
      <c r="S6" s="110">
        <v>2624</v>
      </c>
      <c r="T6" s="70">
        <v>8265</v>
      </c>
      <c r="U6" s="55">
        <v>4056</v>
      </c>
      <c r="V6" s="160">
        <v>4209</v>
      </c>
    </row>
    <row r="7" spans="1:22" x14ac:dyDescent="0.25">
      <c r="A7" s="286">
        <v>2021</v>
      </c>
      <c r="B7" s="167">
        <v>533</v>
      </c>
      <c r="C7" s="94">
        <v>290</v>
      </c>
      <c r="D7" s="94">
        <v>243</v>
      </c>
      <c r="E7" s="167">
        <v>598</v>
      </c>
      <c r="F7" s="94">
        <v>309</v>
      </c>
      <c r="G7" s="169">
        <v>289</v>
      </c>
      <c r="H7" s="94">
        <v>302</v>
      </c>
      <c r="I7" s="94">
        <v>141</v>
      </c>
      <c r="J7" s="94">
        <v>161</v>
      </c>
      <c r="K7" s="167">
        <v>1358</v>
      </c>
      <c r="L7" s="94">
        <v>707</v>
      </c>
      <c r="M7" s="169">
        <v>651</v>
      </c>
      <c r="N7" s="167">
        <v>1234</v>
      </c>
      <c r="O7" s="94">
        <v>612</v>
      </c>
      <c r="P7" s="169">
        <v>622</v>
      </c>
      <c r="Q7" s="167">
        <v>5179</v>
      </c>
      <c r="R7" s="94">
        <v>2595</v>
      </c>
      <c r="S7" s="169">
        <v>2584</v>
      </c>
      <c r="T7" s="212">
        <v>8173</v>
      </c>
      <c r="U7" s="58">
        <v>4021</v>
      </c>
      <c r="V7" s="160">
        <v>4152</v>
      </c>
    </row>
    <row r="8" spans="1:22" x14ac:dyDescent="0.25">
      <c r="A8" s="219">
        <v>2022</v>
      </c>
      <c r="B8" s="72">
        <v>500</v>
      </c>
      <c r="C8" s="61">
        <v>275</v>
      </c>
      <c r="D8" s="61">
        <v>225</v>
      </c>
      <c r="E8" s="72">
        <v>597</v>
      </c>
      <c r="F8" s="61">
        <v>318</v>
      </c>
      <c r="G8" s="111">
        <v>279</v>
      </c>
      <c r="H8" s="61">
        <v>322</v>
      </c>
      <c r="I8" s="61">
        <v>178</v>
      </c>
      <c r="J8" s="61">
        <v>144</v>
      </c>
      <c r="K8" s="72">
        <v>1345</v>
      </c>
      <c r="L8" s="61">
        <v>731</v>
      </c>
      <c r="M8" s="111">
        <v>614</v>
      </c>
      <c r="N8" s="72">
        <v>1125</v>
      </c>
      <c r="O8" s="61">
        <v>591</v>
      </c>
      <c r="P8" s="111">
        <v>534</v>
      </c>
      <c r="Q8" s="72">
        <v>4903</v>
      </c>
      <c r="R8" s="61">
        <v>2517</v>
      </c>
      <c r="S8" s="111">
        <v>2386</v>
      </c>
      <c r="T8" s="72">
        <v>7908</v>
      </c>
      <c r="U8" s="61">
        <v>3957</v>
      </c>
      <c r="V8" s="111">
        <v>3951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500</v>
      </c>
      <c r="C15" s="172">
        <f>E8</f>
        <v>597</v>
      </c>
      <c r="D15" s="172">
        <f>H8</f>
        <v>322</v>
      </c>
      <c r="E15" s="172">
        <f>K8</f>
        <v>1345</v>
      </c>
      <c r="F15" s="172">
        <f>N8</f>
        <v>1125</v>
      </c>
      <c r="G15" s="172">
        <f>Q8</f>
        <v>4903</v>
      </c>
      <c r="H15" s="334">
        <f>T8</f>
        <v>7908</v>
      </c>
      <c r="M15" s="172">
        <f>K8</f>
        <v>1345</v>
      </c>
      <c r="N15" s="172">
        <f>H15-E15-O15</f>
        <v>4655</v>
      </c>
      <c r="O15" s="172">
        <f>H15-(B15+C15+G15)</f>
        <v>1908</v>
      </c>
      <c r="P15" s="29"/>
      <c r="Q15" s="100">
        <f>M15/H15*100</f>
        <v>17.008093070308547</v>
      </c>
      <c r="R15" s="100">
        <f>N15/H15*100</f>
        <v>58.864441072331822</v>
      </c>
      <c r="S15" s="100">
        <f>O15/H15*100</f>
        <v>24.127465857359638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17.008093070308547</v>
      </c>
      <c r="R18" s="100">
        <f>N15/H15*100</f>
        <v>58.864441072331822</v>
      </c>
      <c r="S18" s="100">
        <f>O15/H15*100</f>
        <v>24.127465857359638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11.4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2</v>
      </c>
      <c r="E4" s="599">
        <v>0</v>
      </c>
      <c r="F4" s="600">
        <v>5.9</v>
      </c>
      <c r="G4" s="600">
        <v>1.5</v>
      </c>
    </row>
    <row r="5" spans="1:10" x14ac:dyDescent="0.25">
      <c r="A5" s="286">
        <v>2022</v>
      </c>
      <c r="B5" s="751">
        <v>4</v>
      </c>
      <c r="C5" s="751">
        <v>0</v>
      </c>
      <c r="D5" s="751">
        <v>2</v>
      </c>
      <c r="E5" s="753">
        <v>0</v>
      </c>
      <c r="F5" s="751">
        <v>4.5</v>
      </c>
      <c r="G5" s="751">
        <v>1.5</v>
      </c>
    </row>
    <row r="6" spans="1:10" x14ac:dyDescent="0.25">
      <c r="A6" s="218">
        <v>2023</v>
      </c>
      <c r="B6" s="752">
        <v>3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2</v>
      </c>
      <c r="E11" s="103">
        <f>A4</f>
        <v>2021</v>
      </c>
      <c r="F11" s="80">
        <f>IF(ISBLANK(B4),"",B4)</f>
        <v>6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3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3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1.1000000000000001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0.2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92</v>
      </c>
    </row>
    <row r="17" spans="2:3" x14ac:dyDescent="0.25">
      <c r="B17" s="253">
        <v>2022</v>
      </c>
      <c r="C17" s="1100">
        <v>73</v>
      </c>
    </row>
    <row r="18" spans="2:3" x14ac:dyDescent="0.25">
      <c r="B18" s="253">
        <v>2023</v>
      </c>
      <c r="C18" s="1100">
        <v>64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92</v>
      </c>
    </row>
    <row r="22" spans="2:3" x14ac:dyDescent="0.25">
      <c r="B22" s="636">
        <f>B17</f>
        <v>2022</v>
      </c>
      <c r="C22" s="636">
        <f t="shared" ref="C22:C23" si="0">IF(ISBLANK(C17),"",C17)</f>
        <v>73</v>
      </c>
    </row>
    <row r="23" spans="2:3" x14ac:dyDescent="0.25">
      <c r="B23" s="636">
        <f>B18</f>
        <v>2023</v>
      </c>
      <c r="C23" s="636">
        <f t="shared" si="0"/>
        <v>64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1</v>
      </c>
      <c r="D5" s="55">
        <v>3</v>
      </c>
      <c r="E5" s="269">
        <f>SUM(B5:D5)</f>
        <v>4</v>
      </c>
      <c r="F5" s="71">
        <v>96</v>
      </c>
      <c r="G5" s="70">
        <v>0</v>
      </c>
      <c r="H5" s="55">
        <v>0</v>
      </c>
      <c r="I5" s="110">
        <v>0.2</v>
      </c>
      <c r="J5" s="71">
        <v>1.2</v>
      </c>
    </row>
    <row r="6" spans="1:10" x14ac:dyDescent="0.25">
      <c r="A6" s="286">
        <v>2022</v>
      </c>
      <c r="B6" s="757">
        <v>0</v>
      </c>
      <c r="C6" s="758">
        <v>1</v>
      </c>
      <c r="D6" s="758">
        <v>2</v>
      </c>
      <c r="E6" s="270">
        <f>SUM(B6:D6)</f>
        <v>3</v>
      </c>
      <c r="F6" s="214">
        <v>85</v>
      </c>
      <c r="G6" s="457">
        <v>0</v>
      </c>
      <c r="H6" s="458">
        <v>0</v>
      </c>
      <c r="I6" s="763">
        <v>0.1</v>
      </c>
      <c r="J6" s="214">
        <v>1.1000000000000001</v>
      </c>
    </row>
    <row r="7" spans="1:10" x14ac:dyDescent="0.25">
      <c r="A7" s="218">
        <v>2023</v>
      </c>
      <c r="B7" s="167">
        <v>0</v>
      </c>
      <c r="C7" s="94">
        <v>1</v>
      </c>
      <c r="D7" s="94">
        <v>2</v>
      </c>
      <c r="E7" s="447">
        <f>SUM(B7:D7)</f>
        <v>3</v>
      </c>
      <c r="F7" s="168">
        <v>68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85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68</v>
      </c>
      <c r="C15" s="28"/>
      <c r="D15" s="28"/>
      <c r="F15" s="626" t="s">
        <v>1527</v>
      </c>
      <c r="G15" s="622">
        <f>IF(ISBLANK(C7),"",C7)</f>
        <v>1</v>
      </c>
      <c r="I15" s="626" t="s">
        <v>1538</v>
      </c>
      <c r="J15" s="622">
        <f>IF(ISBLANK(C7),"",C7)</f>
        <v>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</v>
      </c>
    </row>
    <row r="22" spans="1:2" x14ac:dyDescent="0.25">
      <c r="A22" s="626" t="s">
        <v>464</v>
      </c>
      <c r="B22" s="622">
        <f>IF(ISBLANK(H6),"",H6)</f>
        <v>0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28</v>
      </c>
      <c r="C6" s="759"/>
      <c r="D6" s="759"/>
      <c r="E6" s="457">
        <v>30.8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</v>
      </c>
      <c r="C7" s="759"/>
      <c r="D7" s="759"/>
      <c r="E7" s="457">
        <v>15.4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</v>
      </c>
      <c r="C8" s="760"/>
      <c r="D8" s="760"/>
      <c r="E8" s="601">
        <v>15.2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28</v>
      </c>
      <c r="C16" s="755"/>
      <c r="I16" s="700">
        <f>A6</f>
        <v>2020</v>
      </c>
      <c r="J16" s="674">
        <f>IF(ISBLANK(E6),"",E6)</f>
        <v>30.8</v>
      </c>
      <c r="K16" s="756"/>
    </row>
    <row r="17" spans="1:10" x14ac:dyDescent="0.25">
      <c r="A17" s="701">
        <f>A7</f>
        <v>2021</v>
      </c>
      <c r="B17" s="853">
        <f>IF(ISBLANK(B7),"",B7)</f>
        <v>14</v>
      </c>
      <c r="C17" s="755"/>
      <c r="I17" s="701">
        <f>A7</f>
        <v>2021</v>
      </c>
      <c r="J17" s="853">
        <f>IF(ISBLANK(E7),"",E7)</f>
        <v>15.4</v>
      </c>
    </row>
    <row r="18" spans="1:10" x14ac:dyDescent="0.25">
      <c r="A18" s="702">
        <f>A8</f>
        <v>2022</v>
      </c>
      <c r="B18" s="676">
        <f>IF(ISBLANK(B8),"",B8)</f>
        <v>14</v>
      </c>
      <c r="C18" s="755"/>
      <c r="I18" s="702">
        <f>A8</f>
        <v>2022</v>
      </c>
      <c r="J18" s="676">
        <f>IF(ISBLANK(E8),"",E8)</f>
        <v>15.2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>
        <v>5.9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4.4000000000000004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31</v>
      </c>
      <c r="C4" s="643">
        <v>35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14</v>
      </c>
      <c r="C5" s="602">
        <v>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33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0</v>
      </c>
      <c r="C5" s="643"/>
      <c r="D5" s="643"/>
      <c r="E5" s="869">
        <v>9</v>
      </c>
      <c r="F5" s="1039">
        <v>7.8</v>
      </c>
      <c r="G5" s="1039">
        <v>10.1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0</v>
      </c>
      <c r="C6" s="657"/>
      <c r="D6" s="657"/>
      <c r="E6" s="657">
        <v>7.7</v>
      </c>
      <c r="F6" s="657">
        <v>6.7</v>
      </c>
      <c r="G6" s="657">
        <v>8.6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0</v>
      </c>
      <c r="C7" s="617"/>
      <c r="D7" s="617"/>
      <c r="E7" s="617">
        <v>7.8</v>
      </c>
      <c r="F7" s="617">
        <v>6.7</v>
      </c>
      <c r="G7" s="617">
        <v>8.9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6.8</v>
      </c>
      <c r="C4" s="655">
        <v>58</v>
      </c>
      <c r="D4" s="655">
        <v>4.3</v>
      </c>
      <c r="E4" s="655">
        <v>19</v>
      </c>
      <c r="F4" s="655">
        <v>0.2</v>
      </c>
      <c r="G4" s="655">
        <v>8</v>
      </c>
      <c r="H4" s="655">
        <v>0</v>
      </c>
      <c r="I4" s="655">
        <v>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5.4</v>
      </c>
      <c r="C5" s="602">
        <v>55</v>
      </c>
      <c r="D5" s="602">
        <v>4.0999999999999996</v>
      </c>
      <c r="E5" s="602">
        <v>18</v>
      </c>
      <c r="F5" s="602">
        <v>0.2</v>
      </c>
      <c r="G5" s="602">
        <v>6</v>
      </c>
      <c r="H5" s="602">
        <v>0</v>
      </c>
      <c r="I5" s="602">
        <v>6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49</v>
      </c>
      <c r="D6" s="617"/>
      <c r="E6" s="617">
        <v>16</v>
      </c>
      <c r="F6" s="617"/>
      <c r="G6" s="617">
        <v>4</v>
      </c>
      <c r="H6" s="617">
        <v>0</v>
      </c>
      <c r="I6" s="617">
        <v>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56</v>
      </c>
      <c r="C4" s="1006">
        <v>33</v>
      </c>
      <c r="D4" s="1006">
        <v>23</v>
      </c>
      <c r="E4" s="1005">
        <v>143</v>
      </c>
      <c r="F4" s="1006">
        <v>68</v>
      </c>
      <c r="G4" s="1006">
        <v>75</v>
      </c>
      <c r="H4" s="1007">
        <v>6.8</v>
      </c>
      <c r="I4" s="1007">
        <v>17.3</v>
      </c>
      <c r="J4" s="1007">
        <v>-10.5</v>
      </c>
      <c r="K4" s="70">
        <v>168</v>
      </c>
      <c r="L4" s="55">
        <v>84</v>
      </c>
      <c r="M4" s="110">
        <v>84</v>
      </c>
      <c r="N4" s="55">
        <v>164</v>
      </c>
      <c r="O4" s="55">
        <v>77</v>
      </c>
      <c r="P4" s="110">
        <v>87</v>
      </c>
    </row>
    <row r="5" spans="1:17" x14ac:dyDescent="0.25">
      <c r="A5" s="286">
        <v>2021</v>
      </c>
      <c r="B5" s="1008">
        <v>87</v>
      </c>
      <c r="C5" s="1009">
        <v>44</v>
      </c>
      <c r="D5" s="1009">
        <v>43</v>
      </c>
      <c r="E5" s="1008">
        <v>140</v>
      </c>
      <c r="F5" s="1009">
        <v>76</v>
      </c>
      <c r="G5" s="1009">
        <v>64</v>
      </c>
      <c r="H5" s="1010">
        <v>10.6</v>
      </c>
      <c r="I5" s="1010">
        <v>17.100000000000001</v>
      </c>
      <c r="J5" s="1010">
        <v>-6.5</v>
      </c>
      <c r="K5" s="212">
        <v>185</v>
      </c>
      <c r="L5" s="58">
        <v>92</v>
      </c>
      <c r="M5" s="160">
        <v>93</v>
      </c>
      <c r="N5" s="58">
        <v>233</v>
      </c>
      <c r="O5" s="58">
        <v>101</v>
      </c>
      <c r="P5" s="160">
        <v>132</v>
      </c>
    </row>
    <row r="6" spans="1:17" x14ac:dyDescent="0.25">
      <c r="A6" s="219">
        <v>2022</v>
      </c>
      <c r="B6" s="1011">
        <v>68</v>
      </c>
      <c r="C6" s="1012">
        <v>36</v>
      </c>
      <c r="D6" s="1012">
        <v>32</v>
      </c>
      <c r="E6" s="1011">
        <v>146</v>
      </c>
      <c r="F6" s="1012">
        <v>75</v>
      </c>
      <c r="G6" s="1012">
        <v>71</v>
      </c>
      <c r="H6" s="1013">
        <v>8.6</v>
      </c>
      <c r="I6" s="1013">
        <v>18.5</v>
      </c>
      <c r="J6" s="1013">
        <v>-9.9</v>
      </c>
      <c r="K6" s="1014">
        <v>212</v>
      </c>
      <c r="L6" s="1015">
        <v>101</v>
      </c>
      <c r="M6" s="1016">
        <v>111</v>
      </c>
      <c r="N6" s="1015">
        <v>231</v>
      </c>
      <c r="O6" s="1015">
        <v>102</v>
      </c>
      <c r="P6" s="1016">
        <v>129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23</v>
      </c>
      <c r="C13" s="319">
        <f>IF(ISBLANK(C4),"",C4)</f>
        <v>33</v>
      </c>
      <c r="D13" s="364"/>
      <c r="E13" s="322">
        <f>A4</f>
        <v>2020</v>
      </c>
      <c r="F13" s="319">
        <f>IF(ISBLANK(G4),"",G4)</f>
        <v>75</v>
      </c>
      <c r="G13" s="319">
        <f>IF(ISBLANK(F4),"",F4)</f>
        <v>68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43</v>
      </c>
      <c r="C14" s="320">
        <f t="shared" ref="C14:C15" si="2">IF(ISBLANK(C5),"",C5)</f>
        <v>44</v>
      </c>
      <c r="D14" s="364"/>
      <c r="E14" s="323">
        <f t="shared" ref="E14:E15" si="3">A5</f>
        <v>2021</v>
      </c>
      <c r="F14" s="320">
        <f t="shared" ref="F14:F15" si="4">IF(ISBLANK(G5),"",G5)</f>
        <v>64</v>
      </c>
      <c r="G14" s="320">
        <f t="shared" ref="G14:G15" si="5">IF(ISBLANK(F5),"",F5)</f>
        <v>76</v>
      </c>
      <c r="H14" s="389"/>
      <c r="I14" s="389"/>
      <c r="J14" s="48"/>
      <c r="K14" s="325" t="s">
        <v>536</v>
      </c>
      <c r="L14" s="328">
        <f>IF(ISBLANK(K4),"",K4)</f>
        <v>168</v>
      </c>
      <c r="M14" s="328">
        <f>IF(ISBLANK(K5),"",K5)</f>
        <v>185</v>
      </c>
      <c r="N14" s="328">
        <f>IF(ISBLANK(K6),"",K6)</f>
        <v>212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32</v>
      </c>
      <c r="C15" s="321">
        <f t="shared" si="2"/>
        <v>36</v>
      </c>
      <c r="E15" s="324">
        <f t="shared" si="3"/>
        <v>2022</v>
      </c>
      <c r="F15" s="321">
        <f t="shared" si="4"/>
        <v>71</v>
      </c>
      <c r="G15" s="321">
        <f t="shared" si="5"/>
        <v>75</v>
      </c>
      <c r="H15" s="211"/>
      <c r="I15" s="211"/>
      <c r="J15" s="28"/>
      <c r="K15" s="326" t="s">
        <v>535</v>
      </c>
      <c r="L15" s="329">
        <f>IF(ISBLANK(N4),"",N4)</f>
        <v>164</v>
      </c>
      <c r="M15" s="329">
        <f>IF(ISBLANK(N5),"",N5)</f>
        <v>233</v>
      </c>
      <c r="N15" s="329">
        <f>IF(ISBLANK(N6),"",N6)</f>
        <v>231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168</v>
      </c>
      <c r="M19" s="328">
        <f>IF(ISBLANK(K5),"",K5)</f>
        <v>185</v>
      </c>
      <c r="N19" s="328">
        <f>IF(ISBLANK(K6),"",K6)</f>
        <v>212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164</v>
      </c>
      <c r="M20" s="329">
        <f>IF(ISBLANK(N5),"",N5)</f>
        <v>233</v>
      </c>
      <c r="N20" s="329">
        <f>IF(ISBLANK(N6),"",N6)</f>
        <v>231</v>
      </c>
      <c r="O20" s="364"/>
    </row>
    <row r="21" spans="1:15" x14ac:dyDescent="0.25">
      <c r="A21" s="322">
        <f>A4</f>
        <v>2020</v>
      </c>
      <c r="B21" s="319">
        <f>IF(ISBLANK(D4),"",D4)</f>
        <v>23</v>
      </c>
      <c r="C21" s="319">
        <f>IF(ISBLANK(C4),"",C4)</f>
        <v>33</v>
      </c>
      <c r="E21" s="322">
        <f>A4</f>
        <v>2020</v>
      </c>
      <c r="F21" s="319">
        <f>IF(ISBLANK(G4),"",G4)</f>
        <v>75</v>
      </c>
      <c r="G21" s="319">
        <f>IF(ISBLANK(F4),"",F4)</f>
        <v>68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43</v>
      </c>
      <c r="C22" s="320">
        <f t="shared" ref="C22:C23" si="8">IF(ISBLANK(C5),"",C5)</f>
        <v>44</v>
      </c>
      <c r="E22" s="323">
        <f t="shared" ref="E22:E23" si="9">A5</f>
        <v>2021</v>
      </c>
      <c r="F22" s="320">
        <f t="shared" ref="F22:F23" si="10">IF(ISBLANK(G5),"",G5)</f>
        <v>64</v>
      </c>
      <c r="G22" s="320">
        <f t="shared" ref="G22:G23" si="11">IF(ISBLANK(F5),"",F5)</f>
        <v>76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32</v>
      </c>
      <c r="C23" s="321">
        <f t="shared" si="8"/>
        <v>36</v>
      </c>
      <c r="E23" s="324">
        <f t="shared" si="9"/>
        <v>2022</v>
      </c>
      <c r="F23" s="321">
        <f t="shared" si="10"/>
        <v>71</v>
      </c>
      <c r="G23" s="321">
        <f t="shared" si="11"/>
        <v>75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5</v>
      </c>
      <c r="F5" s="616"/>
      <c r="G5" s="945"/>
      <c r="H5" s="599">
        <v>19</v>
      </c>
      <c r="I5" s="616">
        <v>5</v>
      </c>
      <c r="J5" s="616">
        <v>14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0</v>
      </c>
      <c r="F6" s="1028"/>
      <c r="G6" s="980"/>
      <c r="H6" s="1034">
        <v>21</v>
      </c>
      <c r="I6" s="1028">
        <v>5</v>
      </c>
      <c r="J6" s="1028">
        <v>16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3</v>
      </c>
      <c r="F7" s="1028"/>
      <c r="G7" s="980"/>
      <c r="H7" s="1034">
        <v>14</v>
      </c>
      <c r="I7" s="1028">
        <v>4</v>
      </c>
      <c r="J7" s="1028">
        <v>10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</v>
      </c>
    </row>
    <row r="15" spans="1:12" ht="30" x14ac:dyDescent="0.25">
      <c r="A15" s="833" t="s">
        <v>1543</v>
      </c>
      <c r="B15" s="623">
        <f>IF(ISBLANK(J7),"",J7)</f>
        <v>10</v>
      </c>
    </row>
    <row r="17" spans="1:2" x14ac:dyDescent="0.25">
      <c r="A17" s="625" t="s">
        <v>1540</v>
      </c>
      <c r="B17" s="621">
        <f>IF(ISBLANK(I7),"",I7)</f>
        <v>4</v>
      </c>
    </row>
    <row r="18" spans="1:2" x14ac:dyDescent="0.25">
      <c r="A18" s="627" t="s">
        <v>1541</v>
      </c>
      <c r="B18" s="623">
        <f>IF(ISBLANK(J7),"",J7)</f>
        <v>10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57.8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55.6</v>
      </c>
      <c r="C10" s="614">
        <v>32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49.6</v>
      </c>
      <c r="C14" s="73">
        <v>32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25.945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3753.41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24.245000000000001</v>
      </c>
      <c r="C5" s="611">
        <v>24.245000000000001</v>
      </c>
      <c r="D5" s="751">
        <v>2667</v>
      </c>
      <c r="E5" s="751">
        <v>33</v>
      </c>
      <c r="G5" s="358">
        <v>2014</v>
      </c>
      <c r="H5" s="70">
        <v>1414.65</v>
      </c>
      <c r="I5" s="55">
        <v>182</v>
      </c>
      <c r="J5" s="55">
        <v>1232.6500000000001</v>
      </c>
      <c r="K5" s="71">
        <v>28</v>
      </c>
    </row>
    <row r="6" spans="1:12" x14ac:dyDescent="0.25">
      <c r="A6" s="286">
        <v>2021</v>
      </c>
      <c r="B6" s="601">
        <v>25.945</v>
      </c>
      <c r="C6" s="612">
        <v>25.945</v>
      </c>
      <c r="D6" s="959">
        <v>2492</v>
      </c>
      <c r="E6" s="959">
        <v>31</v>
      </c>
      <c r="G6" s="480">
        <v>2017</v>
      </c>
      <c r="H6" s="212">
        <v>3585.58</v>
      </c>
      <c r="I6" s="58">
        <v>182</v>
      </c>
      <c r="J6" s="58">
        <v>3403.58</v>
      </c>
      <c r="K6" s="214">
        <v>70</v>
      </c>
    </row>
    <row r="7" spans="1:12" x14ac:dyDescent="0.25">
      <c r="A7" s="218">
        <v>2022</v>
      </c>
      <c r="B7" s="601">
        <v>25.945</v>
      </c>
      <c r="C7" s="612">
        <v>25.945</v>
      </c>
      <c r="D7" s="959">
        <v>2403</v>
      </c>
      <c r="E7" s="959">
        <v>30</v>
      </c>
      <c r="G7" s="482">
        <v>2020</v>
      </c>
      <c r="H7" s="72">
        <v>3753.41</v>
      </c>
      <c r="I7" s="61">
        <v>364</v>
      </c>
      <c r="J7" s="61">
        <v>3389.41</v>
      </c>
      <c r="K7" s="73">
        <v>74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25.945</v>
      </c>
      <c r="D14" s="631">
        <f>A5</f>
        <v>2020</v>
      </c>
      <c r="E14" s="625">
        <f>IF(ISBLANK(D5),"",D5)</f>
        <v>2667</v>
      </c>
      <c r="F14" s="211"/>
      <c r="G14" s="634" t="s">
        <v>925</v>
      </c>
      <c r="H14" s="621">
        <f>IF(ISBLANK(J7),"",J7)</f>
        <v>3389.41</v>
      </c>
      <c r="I14" s="211"/>
      <c r="J14" s="211"/>
    </row>
    <row r="15" spans="1:12" x14ac:dyDescent="0.25">
      <c r="A15" s="870" t="s">
        <v>16</v>
      </c>
      <c r="B15" s="630">
        <f>IF(ISBLANK(B7),"",B7)</f>
        <v>25.945</v>
      </c>
      <c r="D15" s="632">
        <f t="shared" ref="D15:D16" si="0">A6</f>
        <v>2021</v>
      </c>
      <c r="E15" s="626">
        <f>IF(ISBLANK(D6),"",D6)</f>
        <v>2492</v>
      </c>
      <c r="F15" s="211"/>
      <c r="G15" s="635" t="s">
        <v>926</v>
      </c>
      <c r="H15" s="623">
        <f>IF(ISBLANK(I7),"",I7)</f>
        <v>364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2403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25.945</v>
      </c>
      <c r="F19" s="253"/>
      <c r="G19" s="634" t="s">
        <v>529</v>
      </c>
      <c r="H19" s="621">
        <f>IF(ISBLANK(J7),"",J7)</f>
        <v>3389.41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25.945</v>
      </c>
      <c r="F20" s="253"/>
      <c r="G20" s="635" t="s">
        <v>528</v>
      </c>
      <c r="H20" s="623">
        <f>IF(ISBLANK(I7),"",I7)</f>
        <v>364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0.7</v>
      </c>
      <c r="C5" s="1092"/>
      <c r="D5" s="1093"/>
      <c r="E5" s="1092"/>
      <c r="F5" s="1093"/>
    </row>
    <row r="6" spans="1:9" x14ac:dyDescent="0.25">
      <c r="A6" s="218">
        <v>2021</v>
      </c>
      <c r="B6" s="1092">
        <v>4.3</v>
      </c>
      <c r="C6" s="1092"/>
      <c r="D6" s="1093"/>
      <c r="E6" s="1092"/>
      <c r="F6" s="1093"/>
    </row>
    <row r="7" spans="1:9" x14ac:dyDescent="0.25">
      <c r="A7" s="219">
        <v>2022</v>
      </c>
      <c r="B7" s="73">
        <v>1.5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8713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5469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3244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21101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8296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12805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4058</v>
      </c>
      <c r="C5" s="458">
        <v>3670</v>
      </c>
      <c r="D5" s="458">
        <v>388</v>
      </c>
      <c r="E5" s="457">
        <v>6722</v>
      </c>
      <c r="F5" s="458">
        <v>5898</v>
      </c>
      <c r="G5" s="458">
        <v>824</v>
      </c>
      <c r="H5" s="457">
        <v>1.6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6397</v>
      </c>
      <c r="C6" s="458">
        <v>5537</v>
      </c>
      <c r="D6" s="458">
        <v>860</v>
      </c>
      <c r="E6" s="457">
        <v>10283</v>
      </c>
      <c r="F6" s="458">
        <v>8787</v>
      </c>
      <c r="G6" s="458">
        <v>1496</v>
      </c>
      <c r="H6" s="457">
        <v>1.6</v>
      </c>
      <c r="I6" s="763">
        <v>1.7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8713</v>
      </c>
      <c r="C7" s="612">
        <v>5469</v>
      </c>
      <c r="D7" s="612">
        <v>3244</v>
      </c>
      <c r="E7" s="601">
        <v>21101</v>
      </c>
      <c r="F7" s="612">
        <v>8296</v>
      </c>
      <c r="G7" s="612">
        <v>12805</v>
      </c>
      <c r="H7" s="947">
        <v>1.5</v>
      </c>
      <c r="I7" s="948">
        <v>3.9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4058</v>
      </c>
      <c r="C14" s="674">
        <f t="shared" ref="C14:D14" si="0">IF(ISBLANK(C5),"",C5)</f>
        <v>3670</v>
      </c>
      <c r="D14" s="669">
        <f t="shared" si="0"/>
        <v>388</v>
      </c>
      <c r="F14" s="884">
        <f>A5</f>
        <v>2020</v>
      </c>
      <c r="G14" s="674">
        <f>IF(ISBLANK(E5),"",E5)</f>
        <v>6722</v>
      </c>
      <c r="H14" s="674">
        <f t="shared" ref="H14:I16" si="1">IF(ISBLANK(F5),"",F5)</f>
        <v>5898</v>
      </c>
      <c r="I14" s="669">
        <f t="shared" si="1"/>
        <v>824</v>
      </c>
      <c r="J14" s="756"/>
      <c r="K14" s="884">
        <f>A5</f>
        <v>2020</v>
      </c>
      <c r="L14" s="674">
        <f>IF(ISBLANK(H5),"",H5)</f>
        <v>1.6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6397</v>
      </c>
      <c r="C15" s="879">
        <f t="shared" si="3"/>
        <v>5537</v>
      </c>
      <c r="D15" s="886">
        <f t="shared" si="3"/>
        <v>860</v>
      </c>
      <c r="F15" s="890">
        <f t="shared" ref="F15:F16" si="4">A6</f>
        <v>2021</v>
      </c>
      <c r="G15" s="853">
        <f t="shared" ref="G15:G16" si="5">IF(ISBLANK(E6),"",E6)</f>
        <v>10283</v>
      </c>
      <c r="H15" s="853">
        <f t="shared" si="1"/>
        <v>8787</v>
      </c>
      <c r="I15" s="670">
        <f t="shared" si="1"/>
        <v>1496</v>
      </c>
      <c r="J15" s="211"/>
      <c r="K15" s="890">
        <f t="shared" ref="K15:K16" si="6">A6</f>
        <v>2021</v>
      </c>
      <c r="L15" s="853">
        <f t="shared" ref="L15:M16" si="7">IF(ISBLANK(H6),"",H6)</f>
        <v>1.6</v>
      </c>
      <c r="M15" s="670">
        <f t="shared" si="7"/>
        <v>1.7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8713</v>
      </c>
      <c r="C16" s="888">
        <f t="shared" si="3"/>
        <v>5469</v>
      </c>
      <c r="D16" s="889">
        <f t="shared" si="3"/>
        <v>3244</v>
      </c>
      <c r="F16" s="891">
        <f t="shared" si="4"/>
        <v>2022</v>
      </c>
      <c r="G16" s="676">
        <f t="shared" si="5"/>
        <v>21101</v>
      </c>
      <c r="H16" s="676">
        <f t="shared" si="1"/>
        <v>8296</v>
      </c>
      <c r="I16" s="671">
        <f t="shared" si="1"/>
        <v>12805</v>
      </c>
      <c r="J16" s="211"/>
      <c r="K16" s="891">
        <f t="shared" si="6"/>
        <v>2022</v>
      </c>
      <c r="L16" s="676">
        <f t="shared" si="7"/>
        <v>1.5</v>
      </c>
      <c r="M16" s="671">
        <f t="shared" si="7"/>
        <v>3.9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4058</v>
      </c>
      <c r="C22" s="674">
        <f t="shared" ref="C22:D22" si="8">IF(ISBLANK(C5),"",C5)</f>
        <v>3670</v>
      </c>
      <c r="D22" s="669">
        <f t="shared" si="8"/>
        <v>388</v>
      </c>
      <c r="F22" s="884">
        <f>A5</f>
        <v>2020</v>
      </c>
      <c r="G22" s="674">
        <f>IF(ISBLANK(E5),"",E5)</f>
        <v>6722</v>
      </c>
      <c r="H22" s="674">
        <f t="shared" ref="H22:I24" si="9">IF(ISBLANK(F5),"",F5)</f>
        <v>5898</v>
      </c>
      <c r="I22" s="669">
        <f t="shared" si="9"/>
        <v>824</v>
      </c>
      <c r="J22" s="756"/>
      <c r="K22" s="884">
        <f>A5</f>
        <v>2020</v>
      </c>
      <c r="L22" s="674">
        <f>IF(ISBLANK(H5),"",H5)</f>
        <v>1.6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6397</v>
      </c>
      <c r="C23" s="853">
        <f t="shared" si="11"/>
        <v>5537</v>
      </c>
      <c r="D23" s="670">
        <f t="shared" si="11"/>
        <v>860</v>
      </c>
      <c r="F23" s="890">
        <f t="shared" ref="F23:F24" si="12">A6</f>
        <v>2021</v>
      </c>
      <c r="G23" s="853">
        <f t="shared" ref="G23:G24" si="13">IF(ISBLANK(E6),"",E6)</f>
        <v>10283</v>
      </c>
      <c r="H23" s="853">
        <f t="shared" si="9"/>
        <v>8787</v>
      </c>
      <c r="I23" s="670">
        <f t="shared" si="9"/>
        <v>1496</v>
      </c>
      <c r="J23" s="211"/>
      <c r="K23" s="890">
        <f t="shared" ref="K23:K24" si="14">A6</f>
        <v>2021</v>
      </c>
      <c r="L23" s="853">
        <f t="shared" ref="L23:M24" si="15">IF(ISBLANK(H6),"",H6)</f>
        <v>1.6</v>
      </c>
      <c r="M23" s="670">
        <f t="shared" si="15"/>
        <v>1.7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8713</v>
      </c>
      <c r="C24" s="676">
        <f t="shared" si="11"/>
        <v>5469</v>
      </c>
      <c r="D24" s="671">
        <f t="shared" si="11"/>
        <v>3244</v>
      </c>
      <c r="F24" s="891">
        <f t="shared" si="12"/>
        <v>2022</v>
      </c>
      <c r="G24" s="676">
        <f t="shared" si="13"/>
        <v>21101</v>
      </c>
      <c r="H24" s="676">
        <f t="shared" si="9"/>
        <v>8296</v>
      </c>
      <c r="I24" s="671">
        <f t="shared" si="9"/>
        <v>12805</v>
      </c>
      <c r="J24" s="211"/>
      <c r="K24" s="891">
        <f t="shared" si="14"/>
        <v>2022</v>
      </c>
      <c r="L24" s="676">
        <f t="shared" si="15"/>
        <v>1.5</v>
      </c>
      <c r="M24" s="671">
        <f t="shared" si="15"/>
        <v>3.9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16</v>
      </c>
      <c r="D3" s="71">
        <v>11.4</v>
      </c>
      <c r="F3" s="105" t="s">
        <v>537</v>
      </c>
      <c r="G3" s="97">
        <f>IF(ISBLANK(B3),"",B3)</f>
        <v>40</v>
      </c>
      <c r="H3" s="97">
        <f>IF(ISBLANK(B4),"",B4)</f>
        <v>35</v>
      </c>
      <c r="I3" s="97">
        <f>IF(ISBLANK(B5),"",B5)</f>
        <v>38</v>
      </c>
      <c r="J3" s="365"/>
    </row>
    <row r="4" spans="1:12" x14ac:dyDescent="0.25">
      <c r="A4" s="286">
        <v>2021</v>
      </c>
      <c r="B4" s="214">
        <v>35</v>
      </c>
      <c r="C4" s="214">
        <v>15</v>
      </c>
      <c r="D4" s="214">
        <v>15.1</v>
      </c>
      <c r="F4" s="130" t="s">
        <v>538</v>
      </c>
      <c r="G4" s="98">
        <f>IF(ISBLANK(C3),"",C3)</f>
        <v>16</v>
      </c>
      <c r="H4" s="98">
        <f>IF(ISBLANK(C4),"",C4)</f>
        <v>15</v>
      </c>
      <c r="I4" s="98">
        <f>IF(ISBLANK(C5),"",C5)</f>
        <v>13</v>
      </c>
      <c r="J4" s="365"/>
    </row>
    <row r="5" spans="1:12" x14ac:dyDescent="0.25">
      <c r="A5" s="218">
        <v>2022</v>
      </c>
      <c r="B5" s="168">
        <v>38</v>
      </c>
      <c r="C5" s="168">
        <v>13</v>
      </c>
      <c r="D5" s="168">
        <v>14.4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35</v>
      </c>
      <c r="I8" s="97">
        <f>IF(ISBLANK(B5),"",B5)</f>
        <v>38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</v>
      </c>
      <c r="H9" s="98">
        <f>IF(ISBLANK(C4),"",C4)</f>
        <v>15</v>
      </c>
      <c r="I9" s="98">
        <f>IF(ISBLANK(C5),"",C5)</f>
        <v>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11.4</v>
      </c>
      <c r="H13" s="132">
        <f>IF(ISBLANK(D4),"",D4)</f>
        <v>15.1</v>
      </c>
      <c r="I13" s="132">
        <f>IF(ISBLANK(D5),"",D5)</f>
        <v>14.4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161</v>
      </c>
      <c r="C4" s="110">
        <v>182</v>
      </c>
      <c r="E4" s="29" t="s">
        <v>540</v>
      </c>
      <c r="F4" s="163">
        <f>B4/($B$22+$C$22)*100</f>
        <v>2.0359129994941831</v>
      </c>
      <c r="G4" s="163">
        <f>C4/($B$22+$C$22)*100</f>
        <v>2.3014668689934243</v>
      </c>
      <c r="J4" s="29" t="s">
        <v>540</v>
      </c>
      <c r="K4" s="163">
        <f>G4</f>
        <v>2.3014668689934243</v>
      </c>
    </row>
    <row r="5" spans="1:11" x14ac:dyDescent="0.25">
      <c r="A5" s="202" t="s">
        <v>541</v>
      </c>
      <c r="B5" s="212">
        <v>160</v>
      </c>
      <c r="C5" s="160">
        <v>212</v>
      </c>
      <c r="E5" s="29" t="s">
        <v>541</v>
      </c>
      <c r="F5" s="163">
        <f t="shared" ref="F5:G21" si="0">B5/($B$22+$C$22)*100</f>
        <v>2.0232675771370765</v>
      </c>
      <c r="G5" s="163">
        <f t="shared" si="0"/>
        <v>2.6808295397066262</v>
      </c>
      <c r="J5" s="29" t="s">
        <v>541</v>
      </c>
      <c r="K5" s="163">
        <f t="shared" ref="K5:K21" si="1">G5</f>
        <v>2.6808295397066262</v>
      </c>
    </row>
    <row r="6" spans="1:11" x14ac:dyDescent="0.25">
      <c r="A6" s="202" t="s">
        <v>542</v>
      </c>
      <c r="B6" s="212">
        <v>183</v>
      </c>
      <c r="C6" s="160">
        <v>199</v>
      </c>
      <c r="E6" s="29" t="s">
        <v>542</v>
      </c>
      <c r="F6" s="163">
        <f t="shared" si="0"/>
        <v>2.314112291350531</v>
      </c>
      <c r="G6" s="163">
        <f t="shared" si="0"/>
        <v>2.5164390490642385</v>
      </c>
      <c r="J6" s="29" t="s">
        <v>542</v>
      </c>
      <c r="K6" s="163">
        <f t="shared" si="1"/>
        <v>2.5164390490642385</v>
      </c>
    </row>
    <row r="7" spans="1:11" x14ac:dyDescent="0.25">
      <c r="A7" s="202" t="s">
        <v>543</v>
      </c>
      <c r="B7" s="212">
        <v>180</v>
      </c>
      <c r="C7" s="160">
        <v>215</v>
      </c>
      <c r="E7" s="29" t="s">
        <v>543</v>
      </c>
      <c r="F7" s="163">
        <f t="shared" si="0"/>
        <v>2.2761760242792106</v>
      </c>
      <c r="G7" s="163">
        <f t="shared" si="0"/>
        <v>2.7187658067779461</v>
      </c>
      <c r="J7" s="29" t="s">
        <v>543</v>
      </c>
      <c r="K7" s="163">
        <f t="shared" si="1"/>
        <v>2.7187658067779461</v>
      </c>
    </row>
    <row r="8" spans="1:11" x14ac:dyDescent="0.25">
      <c r="A8" s="202" t="s">
        <v>544</v>
      </c>
      <c r="B8" s="212">
        <v>163</v>
      </c>
      <c r="C8" s="160">
        <v>181</v>
      </c>
      <c r="E8" s="29" t="s">
        <v>544</v>
      </c>
      <c r="F8" s="163">
        <f t="shared" si="0"/>
        <v>2.0612038442083964</v>
      </c>
      <c r="G8" s="163">
        <f t="shared" si="0"/>
        <v>2.2888214466363177</v>
      </c>
      <c r="J8" s="29" t="s">
        <v>544</v>
      </c>
      <c r="K8" s="163">
        <f t="shared" si="1"/>
        <v>2.2888214466363177</v>
      </c>
    </row>
    <row r="9" spans="1:11" x14ac:dyDescent="0.25">
      <c r="A9" s="202" t="s">
        <v>545</v>
      </c>
      <c r="B9" s="212">
        <v>191</v>
      </c>
      <c r="C9" s="160">
        <v>195</v>
      </c>
      <c r="E9" s="29" t="s">
        <v>545</v>
      </c>
      <c r="F9" s="163">
        <f t="shared" si="0"/>
        <v>2.415275670207385</v>
      </c>
      <c r="G9" s="163">
        <f t="shared" si="0"/>
        <v>2.465857359635812</v>
      </c>
      <c r="J9" s="29" t="s">
        <v>545</v>
      </c>
      <c r="K9" s="163">
        <f t="shared" si="1"/>
        <v>2.465857359635812</v>
      </c>
    </row>
    <row r="10" spans="1:11" x14ac:dyDescent="0.25">
      <c r="A10" s="202" t="s">
        <v>546</v>
      </c>
      <c r="B10" s="212">
        <v>205</v>
      </c>
      <c r="C10" s="160">
        <v>199</v>
      </c>
      <c r="E10" s="29" t="s">
        <v>546</v>
      </c>
      <c r="F10" s="163">
        <f t="shared" si="0"/>
        <v>2.5923115832068793</v>
      </c>
      <c r="G10" s="163">
        <f t="shared" si="0"/>
        <v>2.5164390490642385</v>
      </c>
      <c r="J10" s="29" t="s">
        <v>546</v>
      </c>
      <c r="K10" s="163">
        <f t="shared" si="1"/>
        <v>2.5164390490642385</v>
      </c>
    </row>
    <row r="11" spans="1:11" x14ac:dyDescent="0.25">
      <c r="A11" s="202" t="s">
        <v>547</v>
      </c>
      <c r="B11" s="212">
        <v>251</v>
      </c>
      <c r="C11" s="160">
        <v>291</v>
      </c>
      <c r="E11" s="29" t="s">
        <v>547</v>
      </c>
      <c r="F11" s="163">
        <f t="shared" si="0"/>
        <v>3.1740010116337882</v>
      </c>
      <c r="G11" s="163">
        <f t="shared" si="0"/>
        <v>3.6798179059180578</v>
      </c>
      <c r="J11" s="29" t="s">
        <v>547</v>
      </c>
      <c r="K11" s="163">
        <f t="shared" si="1"/>
        <v>3.6798179059180578</v>
      </c>
    </row>
    <row r="12" spans="1:11" x14ac:dyDescent="0.25">
      <c r="A12" s="202" t="s">
        <v>548</v>
      </c>
      <c r="B12" s="212">
        <v>254</v>
      </c>
      <c r="C12" s="160">
        <v>312</v>
      </c>
      <c r="E12" s="29" t="s">
        <v>548</v>
      </c>
      <c r="F12" s="163">
        <f t="shared" si="0"/>
        <v>3.2119372787051086</v>
      </c>
      <c r="G12" s="163">
        <f t="shared" si="0"/>
        <v>3.9453717754172986</v>
      </c>
      <c r="J12" s="29" t="s">
        <v>548</v>
      </c>
      <c r="K12" s="163">
        <f t="shared" si="1"/>
        <v>3.9453717754172986</v>
      </c>
    </row>
    <row r="13" spans="1:11" x14ac:dyDescent="0.25">
      <c r="A13" s="202" t="s">
        <v>549</v>
      </c>
      <c r="B13" s="212">
        <v>272</v>
      </c>
      <c r="C13" s="160">
        <v>267</v>
      </c>
      <c r="E13" s="29" t="s">
        <v>549</v>
      </c>
      <c r="F13" s="163">
        <f t="shared" si="0"/>
        <v>3.4395548811330299</v>
      </c>
      <c r="G13" s="163">
        <f t="shared" si="0"/>
        <v>3.3763277693474958</v>
      </c>
      <c r="J13" s="29" t="s">
        <v>549</v>
      </c>
      <c r="K13" s="163">
        <f t="shared" si="1"/>
        <v>3.3763277693474958</v>
      </c>
    </row>
    <row r="14" spans="1:11" x14ac:dyDescent="0.25">
      <c r="A14" s="202" t="s">
        <v>550</v>
      </c>
      <c r="B14" s="212">
        <v>241</v>
      </c>
      <c r="C14" s="160">
        <v>277</v>
      </c>
      <c r="E14" s="29" t="s">
        <v>550</v>
      </c>
      <c r="F14" s="163">
        <f t="shared" si="0"/>
        <v>3.0475467880627214</v>
      </c>
      <c r="G14" s="163">
        <f t="shared" si="0"/>
        <v>3.5027819929185631</v>
      </c>
      <c r="J14" s="29" t="s">
        <v>550</v>
      </c>
      <c r="K14" s="163">
        <f t="shared" si="1"/>
        <v>3.5027819929185631</v>
      </c>
    </row>
    <row r="15" spans="1:11" x14ac:dyDescent="0.25">
      <c r="A15" s="202" t="s">
        <v>551</v>
      </c>
      <c r="B15" s="212">
        <v>278</v>
      </c>
      <c r="C15" s="160">
        <v>263</v>
      </c>
      <c r="E15" s="29" t="s">
        <v>551</v>
      </c>
      <c r="F15" s="163">
        <f t="shared" si="0"/>
        <v>3.5154274152756702</v>
      </c>
      <c r="G15" s="163">
        <f t="shared" si="0"/>
        <v>3.3257460799190697</v>
      </c>
      <c r="J15" s="29" t="s">
        <v>551</v>
      </c>
      <c r="K15" s="163">
        <f t="shared" si="1"/>
        <v>3.3257460799190697</v>
      </c>
    </row>
    <row r="16" spans="1:11" x14ac:dyDescent="0.25">
      <c r="A16" s="202" t="s">
        <v>552</v>
      </c>
      <c r="B16" s="212">
        <v>351</v>
      </c>
      <c r="C16" s="160">
        <v>317</v>
      </c>
      <c r="E16" s="29" t="s">
        <v>552</v>
      </c>
      <c r="F16" s="163">
        <f t="shared" si="0"/>
        <v>4.4385432473444615</v>
      </c>
      <c r="G16" s="163">
        <f t="shared" si="0"/>
        <v>4.0085988872028331</v>
      </c>
      <c r="J16" s="29" t="s">
        <v>552</v>
      </c>
      <c r="K16" s="163">
        <f t="shared" si="1"/>
        <v>4.0085988872028331</v>
      </c>
    </row>
    <row r="17" spans="1:11" x14ac:dyDescent="0.25">
      <c r="A17" s="202" t="s">
        <v>553</v>
      </c>
      <c r="B17" s="212">
        <v>335</v>
      </c>
      <c r="C17" s="160">
        <v>316</v>
      </c>
      <c r="E17" s="29" t="s">
        <v>553</v>
      </c>
      <c r="F17" s="163">
        <f t="shared" si="0"/>
        <v>4.2362164896307535</v>
      </c>
      <c r="G17" s="163">
        <f t="shared" si="0"/>
        <v>3.995953464845726</v>
      </c>
      <c r="J17" s="29" t="s">
        <v>553</v>
      </c>
      <c r="K17" s="163">
        <f t="shared" si="1"/>
        <v>3.995953464845726</v>
      </c>
    </row>
    <row r="18" spans="1:11" x14ac:dyDescent="0.25">
      <c r="A18" s="202" t="s">
        <v>554</v>
      </c>
      <c r="B18" s="212">
        <v>311</v>
      </c>
      <c r="C18" s="160">
        <v>253</v>
      </c>
      <c r="E18" s="29" t="s">
        <v>554</v>
      </c>
      <c r="F18" s="163">
        <f t="shared" si="0"/>
        <v>3.9327263530601924</v>
      </c>
      <c r="G18" s="163">
        <f t="shared" si="0"/>
        <v>3.199291856348002</v>
      </c>
      <c r="J18" s="29" t="s">
        <v>554</v>
      </c>
      <c r="K18" s="163">
        <f t="shared" si="1"/>
        <v>3.199291856348002</v>
      </c>
    </row>
    <row r="19" spans="1:11" x14ac:dyDescent="0.25">
      <c r="A19" s="202" t="s">
        <v>555</v>
      </c>
      <c r="B19" s="212">
        <v>175</v>
      </c>
      <c r="C19" s="160">
        <v>137</v>
      </c>
      <c r="E19" s="29" t="s">
        <v>555</v>
      </c>
      <c r="F19" s="163">
        <f t="shared" si="0"/>
        <v>2.212948912493677</v>
      </c>
      <c r="G19" s="163">
        <f t="shared" si="0"/>
        <v>1.7324228629236216</v>
      </c>
      <c r="J19" s="29" t="s">
        <v>555</v>
      </c>
      <c r="K19" s="163">
        <f t="shared" si="1"/>
        <v>1.7324228629236216</v>
      </c>
    </row>
    <row r="20" spans="1:11" x14ac:dyDescent="0.25">
      <c r="A20" s="202" t="s">
        <v>556</v>
      </c>
      <c r="B20" s="212">
        <v>152</v>
      </c>
      <c r="C20" s="160">
        <v>85</v>
      </c>
      <c r="E20" s="29" t="s">
        <v>556</v>
      </c>
      <c r="F20" s="163">
        <f t="shared" si="0"/>
        <v>1.9221041982802227</v>
      </c>
      <c r="G20" s="163">
        <f t="shared" si="0"/>
        <v>1.0748609003540719</v>
      </c>
      <c r="J20" s="29" t="s">
        <v>556</v>
      </c>
      <c r="K20" s="163">
        <f t="shared" si="1"/>
        <v>1.0748609003540719</v>
      </c>
    </row>
    <row r="21" spans="1:11" x14ac:dyDescent="0.25">
      <c r="A21" s="203" t="s">
        <v>557</v>
      </c>
      <c r="B21" s="72">
        <v>88</v>
      </c>
      <c r="C21" s="111">
        <v>56</v>
      </c>
      <c r="E21" s="31" t="s">
        <v>557</v>
      </c>
      <c r="F21" s="163">
        <f t="shared" si="0"/>
        <v>1.112797167425392</v>
      </c>
      <c r="G21" s="163">
        <f t="shared" si="0"/>
        <v>0.7081436519979768</v>
      </c>
      <c r="J21" s="31" t="s">
        <v>557</v>
      </c>
      <c r="K21" s="210">
        <f t="shared" si="1"/>
        <v>0.7081436519979768</v>
      </c>
    </row>
    <row r="22" spans="1:11" x14ac:dyDescent="0.25">
      <c r="A22" s="309" t="s">
        <v>16</v>
      </c>
      <c r="B22" s="121">
        <f>SUM(B4:B21)</f>
        <v>3951</v>
      </c>
      <c r="C22" s="124">
        <f>SUM(C4:C21)</f>
        <v>3957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641</v>
      </c>
      <c r="C3" s="110"/>
      <c r="E3" s="297" t="s">
        <v>709</v>
      </c>
      <c r="F3" s="71">
        <v>51.26</v>
      </c>
      <c r="G3" s="71">
        <v>54.34</v>
      </c>
      <c r="K3" s="122" t="s">
        <v>16</v>
      </c>
      <c r="L3" s="71">
        <v>2.89</v>
      </c>
      <c r="M3" s="71">
        <v>2.4900000000000002</v>
      </c>
    </row>
    <row r="4" spans="1:16" x14ac:dyDescent="0.25">
      <c r="A4" s="202" t="s">
        <v>704</v>
      </c>
      <c r="B4" s="212">
        <v>745</v>
      </c>
      <c r="C4" s="160"/>
      <c r="E4" s="298" t="s">
        <v>710</v>
      </c>
      <c r="F4" s="214">
        <v>40.33</v>
      </c>
      <c r="G4" s="214">
        <v>36.1</v>
      </c>
      <c r="K4" s="215" t="s">
        <v>212</v>
      </c>
      <c r="L4" s="214">
        <v>2.89</v>
      </c>
      <c r="M4" s="214">
        <v>2.4900000000000002</v>
      </c>
      <c r="N4" s="211"/>
    </row>
    <row r="5" spans="1:16" x14ac:dyDescent="0.25">
      <c r="A5" s="202" t="s">
        <v>705</v>
      </c>
      <c r="B5" s="212">
        <v>614</v>
      </c>
      <c r="C5" s="160"/>
      <c r="E5" s="298" t="s">
        <v>711</v>
      </c>
      <c r="F5" s="214">
        <v>6.75</v>
      </c>
      <c r="G5" s="214">
        <v>7.84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601</v>
      </c>
      <c r="C6" s="160"/>
      <c r="E6" s="298" t="s">
        <v>712</v>
      </c>
      <c r="F6" s="214">
        <v>0.91</v>
      </c>
      <c r="G6" s="214">
        <v>1.22</v>
      </c>
      <c r="K6" s="226"/>
      <c r="L6" s="164"/>
      <c r="M6" s="211"/>
    </row>
    <row r="7" spans="1:16" x14ac:dyDescent="0.25">
      <c r="A7" s="202" t="s">
        <v>707</v>
      </c>
      <c r="B7" s="212">
        <v>267</v>
      </c>
      <c r="C7" s="160"/>
      <c r="E7" s="299" t="s">
        <v>713</v>
      </c>
      <c r="F7" s="73">
        <v>0.75</v>
      </c>
      <c r="G7" s="73">
        <v>0.51</v>
      </c>
      <c r="K7" s="227"/>
      <c r="L7" s="211"/>
      <c r="M7" s="211"/>
    </row>
    <row r="8" spans="1:16" x14ac:dyDescent="0.25">
      <c r="A8" s="203" t="s">
        <v>708</v>
      </c>
      <c r="B8" s="72">
        <v>156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21.197089947089946</v>
      </c>
      <c r="E13" s="217" t="s">
        <v>836</v>
      </c>
      <c r="F13" s="289">
        <f>IF(ISBLANK(F3),"",F3)</f>
        <v>51.26</v>
      </c>
      <c r="G13" s="289">
        <f>IF(ISBLANK(G3),"",G3)</f>
        <v>54.34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24.636243386243386</v>
      </c>
      <c r="E14" s="286" t="s">
        <v>837</v>
      </c>
      <c r="F14" s="290">
        <f t="shared" ref="F14:G17" si="0">IF(ISBLANK(F4),"",F4)</f>
        <v>40.33</v>
      </c>
      <c r="G14" s="290">
        <f t="shared" si="0"/>
        <v>36.1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20.304232804232804</v>
      </c>
      <c r="E15" s="286" t="s">
        <v>838</v>
      </c>
      <c r="F15" s="290">
        <f t="shared" si="0"/>
        <v>6.75</v>
      </c>
      <c r="G15" s="290">
        <f t="shared" si="0"/>
        <v>7.84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19.874338624338623</v>
      </c>
      <c r="E16" s="286" t="s">
        <v>839</v>
      </c>
      <c r="F16" s="290">
        <f t="shared" si="0"/>
        <v>0.91</v>
      </c>
      <c r="G16" s="290">
        <f t="shared" si="0"/>
        <v>1.22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8.8293650793650791</v>
      </c>
      <c r="E17" s="219" t="s">
        <v>840</v>
      </c>
      <c r="F17" s="291">
        <f t="shared" si="0"/>
        <v>0.75</v>
      </c>
      <c r="G17" s="291">
        <f t="shared" si="0"/>
        <v>0.51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5.1587301587301582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21.197089947089946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24.636243386243386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20.304232804232804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19.874338624338623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8.8293650793650791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5.1587301587301582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926</v>
      </c>
      <c r="C34" s="110"/>
      <c r="E34" s="297" t="s">
        <v>709</v>
      </c>
      <c r="F34" s="71">
        <v>54.34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909</v>
      </c>
      <c r="C35" s="160"/>
      <c r="E35" s="298" t="s">
        <v>710</v>
      </c>
      <c r="F35" s="214">
        <v>36.1</v>
      </c>
      <c r="G35" s="211"/>
      <c r="K35" s="215" t="s">
        <v>212</v>
      </c>
      <c r="L35" s="214">
        <v>2.4900000000000002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577</v>
      </c>
      <c r="C36" s="160"/>
      <c r="E36" s="298" t="s">
        <v>711</v>
      </c>
      <c r="F36" s="214">
        <v>7.84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465</v>
      </c>
      <c r="C37" s="160"/>
      <c r="E37" s="298" t="s">
        <v>712</v>
      </c>
      <c r="F37" s="214">
        <v>1.22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180</v>
      </c>
      <c r="C38" s="160"/>
      <c r="E38" s="299" t="s">
        <v>713</v>
      </c>
      <c r="F38" s="73">
        <v>0.51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92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29.406160685932043</v>
      </c>
      <c r="E44" s="217" t="s">
        <v>836</v>
      </c>
      <c r="F44" s="289">
        <f>IF(ISBLANK(F34),"",F34)</f>
        <v>54.34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28.86630676405208</v>
      </c>
      <c r="E45" s="286" t="s">
        <v>837</v>
      </c>
      <c r="F45" s="290">
        <f t="shared" ref="F45:F48" si="2">IF(ISBLANK(F35),"",F35)</f>
        <v>36.1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18.323277230866942</v>
      </c>
      <c r="E46" s="286" t="s">
        <v>838</v>
      </c>
      <c r="F46" s="290">
        <f t="shared" si="2"/>
        <v>7.84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14.766592569069545</v>
      </c>
      <c r="E47" s="286" t="s">
        <v>839</v>
      </c>
      <c r="F47" s="290">
        <f t="shared" si="2"/>
        <v>1.22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5.7161003493172435</v>
      </c>
      <c r="E48" s="219" t="s">
        <v>840</v>
      </c>
      <c r="F48" s="291">
        <f t="shared" si="2"/>
        <v>0.51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2.9215624007621468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29.406160685932043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28.86630676405208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18.323277230866942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14.766592569069545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5.7161003493172435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2.9215624007621468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2024-04-26T07:41:23Z</dcterms:modified>
</cp:coreProperties>
</file>